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3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S:\Area Relazioni Sindacali\NUOVO SINDACALE\INDAGINI\INDAGINE FATTORE LAVORO\indagine 2022\"/>
    </mc:Choice>
  </mc:AlternateContent>
  <xr:revisionPtr revIDLastSave="0" documentId="8_{0925EDEA-A5D3-4733-A783-3FA0D4CE48A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. informazioni generali" sheetId="7" r:id="rId1"/>
    <sheet name="II. questionario nazionale" sheetId="1" r:id="rId2"/>
    <sheet name="III. Gomma Plastica Cavi  " sheetId="8" r:id="rId3"/>
    <sheet name="feedback assenze" sheetId="6" state="hidden" r:id="rId4"/>
    <sheet name="ccnl" sheetId="2" state="hidden" r:id="rId5"/>
    <sheet name="ateco2007_2digit" sheetId="4" state="hidden" r:id="rId6"/>
    <sheet name="provincia" sheetId="3" state="hidden" r:id="rId7"/>
  </sheets>
  <definedNames>
    <definedName name="_ftn1" localSheetId="0">'I. informazioni generali'!#REF!</definedName>
    <definedName name="_ftn1" localSheetId="1">'II. questionario nazionale'!#REF!</definedName>
    <definedName name="_ftn1" localSheetId="2">'III. Gomma Plastica Cavi  '!#REF!</definedName>
    <definedName name="_ftn2" localSheetId="0">'I. informazioni generali'!#REF!</definedName>
    <definedName name="_ftn2" localSheetId="1">'II. questionario nazionale'!#REF!</definedName>
    <definedName name="_ftn2" localSheetId="2">'III. Gomma Plastica Cavi  '!#REF!</definedName>
    <definedName name="_ftn3" localSheetId="0">'I. informazioni generali'!#REF!</definedName>
    <definedName name="_ftn3" localSheetId="1">'II. questionario nazionale'!#REF!</definedName>
    <definedName name="_ftn3" localSheetId="2">'III. Gomma Plastica Cavi  '!#REF!</definedName>
    <definedName name="_ftn4" localSheetId="0">'I. informazioni generali'!#REF!</definedName>
    <definedName name="_ftn4" localSheetId="1">'II. questionario nazionale'!#REF!</definedName>
    <definedName name="_ftn4" localSheetId="2">'III. Gomma Plastica Cavi  '!#REF!</definedName>
    <definedName name="_ftn5" localSheetId="0">'I. informazioni generali'!#REF!</definedName>
    <definedName name="_ftn5" localSheetId="1">'II. questionario nazionale'!#REF!</definedName>
    <definedName name="_ftn5" localSheetId="2">'III. Gomma Plastica Cavi  '!#REF!</definedName>
    <definedName name="_ftn6" localSheetId="0">'I. informazioni generali'!#REF!</definedName>
    <definedName name="_ftn6" localSheetId="1">'II. questionario nazionale'!#REF!</definedName>
    <definedName name="_ftn6" localSheetId="2">'III. Gomma Plastica Cavi  '!#REF!</definedName>
    <definedName name="_ftn7" localSheetId="0">'I. informazioni generali'!#REF!</definedName>
    <definedName name="_ftn7" localSheetId="1">'II. questionario nazionale'!#REF!</definedName>
    <definedName name="_ftn7" localSheetId="2">'III. Gomma Plastica Cavi  '!#REF!</definedName>
    <definedName name="_ftnref1" localSheetId="0">'I. informazioni generali'!#REF!</definedName>
    <definedName name="_ftnref1" localSheetId="1">'II. questionario nazionale'!#REF!</definedName>
    <definedName name="_ftnref1" localSheetId="2">'III. Gomma Plastica Cavi  '!#REF!</definedName>
    <definedName name="_ftnref2" localSheetId="0">'I. informazioni generali'!#REF!</definedName>
    <definedName name="_ftnref2" localSheetId="1">'II. questionario nazionale'!#REF!</definedName>
    <definedName name="_ftnref2" localSheetId="2">'III. Gomma Plastica Cavi  '!#REF!</definedName>
    <definedName name="_ftnref3" localSheetId="0">'I. informazioni generali'!#REF!</definedName>
    <definedName name="_ftnref3" localSheetId="1">'II. questionario nazionale'!#REF!</definedName>
    <definedName name="_ftnref3" localSheetId="2">'III. Gomma Plastica Cavi  '!#REF!</definedName>
    <definedName name="_ftnref4" localSheetId="0">'I. informazioni generali'!#REF!</definedName>
    <definedName name="_ftnref4" localSheetId="1">'II. questionario nazionale'!#REF!</definedName>
    <definedName name="_ftnref4" localSheetId="2">'III. Gomma Plastica Cavi  '!#REF!</definedName>
    <definedName name="_ftnref5" localSheetId="0">'I. informazioni generali'!#REF!</definedName>
    <definedName name="_ftnref5" localSheetId="1">'II. questionario nazionale'!#REF!</definedName>
    <definedName name="_ftnref5" localSheetId="2">'III. Gomma Plastica Cavi  '!#REF!</definedName>
    <definedName name="_ftnref6" localSheetId="0">'I. informazioni generali'!#REF!</definedName>
    <definedName name="_ftnref6" localSheetId="1">'II. questionario nazionale'!#REF!</definedName>
    <definedName name="_ftnref6" localSheetId="2">'III. Gomma Plastica Cavi  '!#REF!</definedName>
    <definedName name="_ftnref7" localSheetId="0">'I. informazioni generali'!#REF!</definedName>
    <definedName name="_ftnref7" localSheetId="1">'II. questionario nazionale'!#REF!</definedName>
    <definedName name="_ftnref7" localSheetId="2">'III. Gomma Plastica Cavi  '!#REF!</definedName>
    <definedName name="_xlnm.Print_Area" localSheetId="4">ccnl!$A$1:$B$82</definedName>
    <definedName name="_xlnm.Print_Area" localSheetId="3">'feedback assenze'!$A$1:$N$19</definedName>
    <definedName name="_xlnm.Print_Area" localSheetId="0">'I. informazioni generali'!$A$1:$K$31</definedName>
    <definedName name="_xlnm.Print_Area" localSheetId="1">'II. questionario nazionale'!$A$1:$K$263</definedName>
    <definedName name="_xlnm.Print_Titles" localSheetId="4">ccnl!$1:$2</definedName>
    <definedName name="_xlnm.Print_Titles" localSheetId="0">'I. informazioni generali'!$1:$5</definedName>
    <definedName name="_xlnm.Print_Titles" localSheetId="1">'II. questionario nazionale'!$1:$5</definedName>
  </definedNames>
  <calcPr calcId="191029" concurrentManualCount="8"/>
</workbook>
</file>

<file path=xl/calcChain.xml><?xml version="1.0" encoding="utf-8"?>
<calcChain xmlns="http://schemas.openxmlformats.org/spreadsheetml/2006/main">
  <c r="H131" i="8" l="1"/>
  <c r="I131" i="8"/>
  <c r="J131" i="8"/>
  <c r="K131" i="8"/>
  <c r="L131" i="8"/>
  <c r="G131" i="8"/>
  <c r="F10" i="8"/>
  <c r="J95" i="8"/>
  <c r="J96" i="8"/>
  <c r="J97" i="8"/>
  <c r="J98" i="8"/>
  <c r="J94" i="8"/>
  <c r="J93" i="8"/>
  <c r="J73" i="8"/>
  <c r="I73" i="8"/>
  <c r="J72" i="8"/>
  <c r="I72" i="8"/>
  <c r="J71" i="8"/>
  <c r="I71" i="8"/>
  <c r="H74" i="8"/>
  <c r="G74" i="8"/>
  <c r="F74" i="8"/>
  <c r="E74" i="8"/>
  <c r="D74" i="8"/>
  <c r="C74" i="8"/>
  <c r="I74" i="8" l="1"/>
  <c r="J74" i="8"/>
  <c r="R41" i="8" l="1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P10" i="8"/>
  <c r="S41" i="8" l="1"/>
  <c r="T41" i="8"/>
  <c r="K29" i="1"/>
  <c r="E29" i="1"/>
  <c r="K27" i="1"/>
  <c r="E27" i="1"/>
  <c r="K23" i="1"/>
  <c r="I23" i="1"/>
  <c r="J21" i="1"/>
  <c r="J19" i="1"/>
  <c r="C19" i="1"/>
  <c r="F17" i="1"/>
  <c r="F15" i="1"/>
  <c r="B10" i="1"/>
  <c r="D8" i="1"/>
  <c r="O29" i="7"/>
  <c r="N29" i="7"/>
  <c r="O27" i="7"/>
  <c r="N27" i="7"/>
  <c r="P27" i="7" s="1"/>
  <c r="O23" i="7"/>
  <c r="Q23" i="7" s="1"/>
  <c r="N23" i="7"/>
  <c r="P23" i="7" s="1"/>
  <c r="N21" i="7"/>
  <c r="L21" i="7"/>
  <c r="N19" i="7"/>
  <c r="L19" i="7"/>
  <c r="L18" i="7"/>
  <c r="L17" i="7"/>
  <c r="L15" i="7"/>
  <c r="L10" i="7"/>
  <c r="L56" i="1"/>
  <c r="L55" i="1"/>
  <c r="L180" i="1"/>
  <c r="N158" i="1"/>
  <c r="P158" i="1" s="1"/>
  <c r="N151" i="1"/>
  <c r="P151" i="1" s="1"/>
  <c r="N77" i="1"/>
  <c r="P77" i="1" s="1"/>
  <c r="G29" i="6"/>
  <c r="G39" i="6" s="1"/>
  <c r="L23" i="7" l="1"/>
  <c r="L29" i="7"/>
  <c r="L25" i="7"/>
  <c r="P29" i="7"/>
  <c r="L27" i="7"/>
  <c r="G41" i="6"/>
  <c r="G42" i="6"/>
  <c r="G44" i="6"/>
  <c r="G36" i="6"/>
  <c r="G37" i="6" s="1"/>
  <c r="G40" i="6"/>
  <c r="G46" i="6" s="1"/>
  <c r="G48" i="6" s="1"/>
  <c r="G43" i="6"/>
  <c r="G45" i="6"/>
  <c r="N169" i="1"/>
  <c r="P169" i="1" s="1"/>
  <c r="O180" i="1"/>
  <c r="Q180" i="1" s="1"/>
  <c r="N180" i="1"/>
  <c r="P180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6" i="1"/>
  <c r="P196" i="1" s="1"/>
  <c r="N188" i="1"/>
  <c r="P188" i="1" s="1"/>
  <c r="N187" i="1"/>
  <c r="P187" i="1" s="1"/>
  <c r="N186" i="1"/>
  <c r="P186" i="1" s="1"/>
  <c r="N185" i="1"/>
  <c r="P185" i="1" s="1"/>
  <c r="N184" i="1"/>
  <c r="P184" i="1" s="1"/>
  <c r="N177" i="1"/>
  <c r="P177" i="1" s="1"/>
  <c r="N176" i="1"/>
  <c r="P176" i="1" s="1"/>
  <c r="N175" i="1"/>
  <c r="P175" i="1" s="1"/>
  <c r="N174" i="1"/>
  <c r="P174" i="1" s="1"/>
  <c r="N173" i="1"/>
  <c r="P173" i="1" s="1"/>
  <c r="N172" i="1"/>
  <c r="P172" i="1" s="1"/>
  <c r="N168" i="1"/>
  <c r="P168" i="1" s="1"/>
  <c r="N166" i="1"/>
  <c r="P166" i="1" s="1"/>
  <c r="N167" i="1"/>
  <c r="P167" i="1" s="1"/>
  <c r="N165" i="1"/>
  <c r="P165" i="1" s="1"/>
  <c r="N164" i="1"/>
  <c r="P164" i="1" s="1"/>
  <c r="N163" i="1"/>
  <c r="P163" i="1" s="1"/>
  <c r="N162" i="1"/>
  <c r="P162" i="1" s="1"/>
  <c r="N241" i="1"/>
  <c r="P241" i="1" s="1"/>
  <c r="O241" i="1"/>
  <c r="Q241" i="1" s="1"/>
  <c r="N153" i="1"/>
  <c r="P153" i="1" s="1"/>
  <c r="N156" i="1"/>
  <c r="P156" i="1" s="1"/>
  <c r="N155" i="1"/>
  <c r="P155" i="1" s="1"/>
  <c r="N154" i="1"/>
  <c r="P154" i="1" s="1"/>
  <c r="N147" i="1"/>
  <c r="N148" i="1"/>
  <c r="P148" i="1" s="1"/>
  <c r="N149" i="1"/>
  <c r="P149" i="1" s="1"/>
  <c r="N145" i="1"/>
  <c r="P145" i="1" s="1"/>
  <c r="N146" i="1"/>
  <c r="P146" i="1" s="1"/>
  <c r="L241" i="1" l="1"/>
  <c r="L162" i="1"/>
  <c r="L172" i="1"/>
  <c r="N138" i="1"/>
  <c r="P138" i="1" s="1"/>
  <c r="N137" i="1"/>
  <c r="P137" i="1" s="1"/>
  <c r="N136" i="1"/>
  <c r="N72" i="1"/>
  <c r="A18" i="6"/>
  <c r="A4" i="6"/>
  <c r="H2" i="6"/>
  <c r="J59" i="6"/>
  <c r="H59" i="6"/>
  <c r="F59" i="6"/>
  <c r="D59" i="6"/>
  <c r="N251" i="1" l="1"/>
  <c r="P251" i="1" s="1"/>
  <c r="N262" i="1" l="1"/>
  <c r="P262" i="1" s="1"/>
  <c r="L261" i="1" s="1"/>
  <c r="N76" i="1"/>
  <c r="P76" i="1" s="1"/>
  <c r="N21" i="1"/>
  <c r="N19" i="1"/>
  <c r="L107" i="1"/>
  <c r="L64" i="1" l="1"/>
  <c r="P147" i="1"/>
  <c r="L19" i="1"/>
  <c r="L21" i="1"/>
  <c r="L18" i="1"/>
  <c r="N29" i="1"/>
  <c r="N247" i="1" l="1"/>
  <c r="P247" i="1" s="1"/>
  <c r="N248" i="1"/>
  <c r="P248" i="1" s="1"/>
  <c r="N253" i="1"/>
  <c r="P253" i="1" s="1"/>
  <c r="N254" i="1"/>
  <c r="P254" i="1" s="1"/>
  <c r="N255" i="1"/>
  <c r="P255" i="1" s="1"/>
  <c r="N256" i="1"/>
  <c r="P256" i="1" s="1"/>
  <c r="N257" i="1"/>
  <c r="P257" i="1" s="1"/>
  <c r="N73" i="1"/>
  <c r="P73" i="1" s="1"/>
  <c r="N74" i="1"/>
  <c r="P74" i="1" s="1"/>
  <c r="N75" i="1"/>
  <c r="P75" i="1" s="1"/>
  <c r="P72" i="1"/>
  <c r="P136" i="1"/>
  <c r="L137" i="1" s="1"/>
  <c r="L66" i="1"/>
  <c r="L17" i="1"/>
  <c r="L15" i="1"/>
  <c r="N252" i="1"/>
  <c r="P252" i="1" s="1"/>
  <c r="K104" i="1"/>
  <c r="I104" i="1"/>
  <c r="L112" i="1" s="1"/>
  <c r="J104" i="1"/>
  <c r="L113" i="1" s="1"/>
  <c r="H104" i="1"/>
  <c r="G104" i="1"/>
  <c r="L106" i="1" s="1"/>
  <c r="F104" i="1"/>
  <c r="L105" i="1" s="1"/>
  <c r="D40" i="1"/>
  <c r="D44" i="1" s="1"/>
  <c r="F40" i="1"/>
  <c r="H40" i="1"/>
  <c r="J40" i="1"/>
  <c r="N249" i="1"/>
  <c r="P249" i="1" s="1"/>
  <c r="N250" i="1"/>
  <c r="P250" i="1" s="1"/>
  <c r="N246" i="1"/>
  <c r="P246" i="1" s="1"/>
  <c r="O29" i="1"/>
  <c r="L29" i="1" s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K57" i="1"/>
  <c r="J57" i="1"/>
  <c r="I57" i="1"/>
  <c r="H57" i="1"/>
  <c r="G57" i="1"/>
  <c r="F57" i="1"/>
  <c r="E57" i="1"/>
  <c r="D57" i="1"/>
  <c r="N27" i="1"/>
  <c r="O23" i="1"/>
  <c r="Q23" i="1" s="1"/>
  <c r="N23" i="1"/>
  <c r="P23" i="1" s="1"/>
  <c r="L10" i="1"/>
  <c r="L53" i="1" l="1"/>
  <c r="L54" i="1"/>
  <c r="L52" i="1"/>
  <c r="L57" i="1"/>
  <c r="L73" i="1"/>
  <c r="Z101" i="1"/>
  <c r="L114" i="1"/>
  <c r="V101" i="1"/>
  <c r="V102" i="1" s="1"/>
  <c r="L110" i="1"/>
  <c r="L92" i="1"/>
  <c r="J44" i="1"/>
  <c r="L85" i="1"/>
  <c r="O95" i="1"/>
  <c r="L27" i="1"/>
  <c r="F44" i="1"/>
  <c r="H44" i="1"/>
  <c r="P27" i="1"/>
  <c r="L25" i="1"/>
  <c r="Y101" i="1"/>
  <c r="Y102" i="1" s="1"/>
  <c r="P96" i="1"/>
  <c r="L23" i="1"/>
  <c r="P29" i="1"/>
  <c r="P95" i="1"/>
  <c r="O96" i="1"/>
  <c r="S101" i="1"/>
  <c r="S102" i="1" s="1"/>
  <c r="T101" i="1"/>
  <c r="T102" i="1" s="1"/>
  <c r="L94" i="1"/>
  <c r="W101" i="1"/>
  <c r="W102" i="1" s="1"/>
  <c r="L93" i="1"/>
  <c r="L95" i="1"/>
  <c r="I142" i="1" l="1"/>
  <c r="Z108" i="1"/>
  <c r="Z102" i="1"/>
  <c r="M11" i="6" s="1"/>
  <c r="Z114" i="1"/>
  <c r="Z115" i="1"/>
  <c r="Z112" i="1"/>
  <c r="Z113" i="1"/>
  <c r="Z103" i="1"/>
  <c r="M12" i="6" s="1"/>
  <c r="M10" i="6"/>
  <c r="Z110" i="1"/>
  <c r="J11" i="6"/>
  <c r="J10" i="6"/>
  <c r="Z117" i="1"/>
  <c r="Z105" i="1"/>
  <c r="Z116" i="1"/>
  <c r="Z107" i="1"/>
  <c r="Z119" i="1"/>
  <c r="Z111" i="1"/>
  <c r="Z109" i="1"/>
  <c r="T103" i="1"/>
  <c r="G12" i="6" s="1"/>
  <c r="T112" i="1"/>
  <c r="G11" i="6"/>
  <c r="G10" i="6"/>
  <c r="T113" i="1"/>
  <c r="Z106" i="1"/>
  <c r="S112" i="1"/>
  <c r="F11" i="6"/>
  <c r="F10" i="6"/>
  <c r="S113" i="1"/>
  <c r="S103" i="1"/>
  <c r="F12" i="6" s="1"/>
  <c r="Y114" i="1"/>
  <c r="L10" i="6"/>
  <c r="Y113" i="1"/>
  <c r="L11" i="6"/>
  <c r="Y112" i="1"/>
  <c r="V110" i="1"/>
  <c r="I10" i="6"/>
  <c r="I11" i="6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L62" i="1"/>
  <c r="X101" i="1"/>
  <c r="W106" i="1"/>
  <c r="I68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4" i="1"/>
  <c r="S107" i="1"/>
  <c r="S111" i="1"/>
  <c r="T114" i="1"/>
  <c r="T110" i="1"/>
  <c r="T108" i="1"/>
  <c r="T117" i="1"/>
  <c r="T107" i="1"/>
  <c r="T111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4" i="1" l="1"/>
  <c r="Z122" i="1" s="1"/>
  <c r="Y103" i="1"/>
  <c r="L12" i="6" s="1"/>
  <c r="W103" i="1"/>
  <c r="J12" i="6" s="1"/>
  <c r="AA102" i="1"/>
  <c r="V103" i="1"/>
  <c r="I12" i="6" s="1"/>
  <c r="M13" i="6"/>
  <c r="M14" i="6" s="1"/>
  <c r="S122" i="1"/>
  <c r="T104" i="1"/>
  <c r="U103" i="1"/>
  <c r="P102" i="1"/>
  <c r="R101" i="1"/>
  <c r="U102" i="1"/>
  <c r="X102" i="1"/>
  <c r="Q102" i="1"/>
  <c r="P103" i="1" l="1"/>
  <c r="W104" i="1"/>
  <c r="W122" i="1" s="1"/>
  <c r="Q122" i="1" s="1"/>
  <c r="V104" i="1"/>
  <c r="V122" i="1" s="1"/>
  <c r="I13" i="6"/>
  <c r="I14" i="6" s="1"/>
  <c r="J13" i="6"/>
  <c r="J14" i="6" s="1"/>
  <c r="T122" i="1"/>
  <c r="H10" i="6"/>
  <c r="H12" i="6" s="1"/>
  <c r="F13" i="6"/>
  <c r="F14" i="6" s="1"/>
  <c r="U104" i="1"/>
  <c r="R102" i="1"/>
  <c r="AA103" i="1"/>
  <c r="Y104" i="1"/>
  <c r="X103" i="1"/>
  <c r="Q103" i="1"/>
  <c r="R103" i="1" l="1"/>
  <c r="Q104" i="1"/>
  <c r="X104" i="1"/>
  <c r="U122" i="1"/>
  <c r="D10" i="6"/>
  <c r="G13" i="6"/>
  <c r="G14" i="6" s="1"/>
  <c r="P104" i="1"/>
  <c r="K10" i="6"/>
  <c r="K12" i="6" s="1"/>
  <c r="H11" i="6"/>
  <c r="Y122" i="1"/>
  <c r="P122" i="1" s="1"/>
  <c r="AA104" i="1"/>
  <c r="X122" i="1"/>
  <c r="H13" i="6" l="1"/>
  <c r="H14" i="6" s="1"/>
  <c r="R104" i="1"/>
  <c r="K11" i="6"/>
  <c r="K13" i="6" s="1"/>
  <c r="K14" i="6" s="1"/>
  <c r="L13" i="6"/>
  <c r="L14" i="6" s="1"/>
  <c r="N10" i="6"/>
  <c r="N12" i="6" s="1"/>
  <c r="N11" i="6"/>
  <c r="C10" i="6"/>
  <c r="D14" i="6"/>
  <c r="D11" i="6"/>
  <c r="D13" i="6"/>
  <c r="D12" i="6"/>
  <c r="R122" i="1"/>
  <c r="AA122" i="1"/>
  <c r="N13" i="6" l="1"/>
  <c r="N14" i="6" s="1"/>
  <c r="C11" i="6"/>
  <c r="E11" i="6" s="1"/>
  <c r="C14" i="6"/>
  <c r="E10" i="6"/>
  <c r="C12" i="6"/>
  <c r="C13" i="6"/>
  <c r="E12" i="6" l="1"/>
  <c r="E13" i="6" s="1"/>
  <c r="E14" i="6" s="1"/>
</calcChain>
</file>

<file path=xl/sharedStrings.xml><?xml version="1.0" encoding="utf-8"?>
<sst xmlns="http://schemas.openxmlformats.org/spreadsheetml/2006/main" count="1606" uniqueCount="1016">
  <si>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</si>
  <si>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</si>
  <si>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</si>
  <si>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</si>
  <si>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</si>
  <si>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</si>
  <si>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</si>
  <si>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</si>
  <si>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</si>
  <si>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</si>
  <si>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</si>
  <si>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</si>
  <si>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</si>
  <si>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</si>
  <si>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</si>
  <si>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</si>
  <si>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</si>
  <si>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</si>
  <si>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</si>
  <si>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</si>
  <si>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</si>
  <si>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</si>
  <si>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</si>
  <si>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</si>
  <si>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</si>
  <si>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</si>
  <si>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</si>
  <si>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</si>
  <si>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</si>
  <si>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</si>
  <si>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</si>
  <si>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</si>
  <si>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</si>
  <si>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</si>
  <si>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</si>
  <si>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</si>
  <si>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</si>
  <si>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</si>
  <si>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</si>
  <si>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</si>
  <si>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</si>
  <si>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</si>
  <si>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</si>
  <si>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</si>
  <si>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</si>
  <si>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</si>
  <si>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</si>
  <si>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</si>
  <si>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</si>
  <si>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</si>
  <si>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</si>
  <si>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</si>
  <si>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</si>
  <si>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</si>
  <si>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</si>
  <si>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</si>
  <si>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</si>
  <si>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</si>
  <si>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</si>
  <si>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</si>
  <si>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</si>
  <si>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</si>
  <si>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</si>
  <si>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</si>
  <si>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</si>
  <si>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</si>
  <si>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</si>
  <si>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</si>
  <si>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</si>
  <si>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</si>
  <si>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</si>
  <si>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</si>
  <si>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</si>
  <si>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</si>
  <si>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</si>
  <si>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</si>
  <si>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</si>
  <si>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</si>
  <si>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</si>
  <si>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</si>
  <si>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</si>
  <si>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</si>
  <si>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</si>
  <si>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</si>
  <si>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</si>
  <si>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</si>
  <si>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</si>
  <si>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</si>
  <si>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</si>
  <si>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</si>
  <si>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</si>
  <si>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</si>
  <si>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</si>
  <si>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</si>
  <si>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</si>
  <si>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</si>
  <si>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</si>
  <si>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</si>
  <si>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</si>
  <si>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</si>
  <si>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</si>
  <si>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</si>
  <si>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</si>
  <si>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</si>
  <si>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</si>
  <si>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</si>
  <si>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</si>
  <si>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</si>
  <si>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</si>
  <si>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</si>
  <si>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</si>
  <si>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</si>
  <si>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</si>
  <si>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</si>
  <si>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</si>
  <si>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</si>
  <si>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</si>
  <si>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</si>
  <si>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</si>
  <si>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</si>
  <si>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</si>
  <si>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</si>
  <si>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</si>
  <si>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</si>
  <si>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</si>
  <si>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</si>
  <si>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</si>
  <si>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</si>
  <si>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</si>
  <si>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</si>
  <si>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</si>
  <si>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</si>
  <si>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</si>
  <si>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</si>
  <si>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</si>
  <si>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</si>
  <si>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</si>
  <si>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</si>
  <si>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</si>
  <si>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</si>
  <si>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</si>
  <si>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</si>
  <si>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</si>
  <si>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</si>
  <si>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</si>
  <si>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</si>
  <si>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</si>
  <si>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</si>
  <si>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</si>
  <si>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</si>
  <si>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</si>
  <si>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</si>
  <si>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</si>
  <si>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</si>
  <si>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</si>
  <si>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</si>
  <si>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</si>
  <si>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</si>
  <si>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</si>
  <si>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</si>
  <si>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</si>
  <si>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</si>
  <si>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</si>
  <si>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</si>
  <si>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</si>
  <si>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</si>
  <si>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</si>
  <si>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</si>
  <si>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</si>
  <si>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</si>
  <si>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</si>
  <si>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</si>
  <si>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</si>
  <si>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</si>
  <si>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</si>
  <si>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</si>
  <si>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</si>
  <si>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</si>
  <si>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</si>
  <si>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</si>
  <si>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</si>
  <si>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</si>
  <si>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</si>
  <si>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</si>
  <si>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</si>
  <si>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</si>
  <si>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</si>
  <si>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</si>
  <si>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</si>
  <si>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</si>
  <si>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</si>
  <si>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</si>
  <si>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</si>
  <si>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</si>
  <si>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</si>
  <si>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</si>
  <si>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</si>
  <si>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</si>
  <si>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</si>
  <si>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</si>
  <si>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</si>
  <si>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</si>
  <si>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</si>
  <si>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</si>
  <si>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</si>
  <si>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</si>
  <si>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</si>
  <si>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</si>
  <si>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</si>
  <si>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</si>
  <si>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</si>
  <si>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</si>
  <si>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</si>
  <si>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</si>
  <si>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</si>
  <si>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</si>
  <si>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</si>
  <si>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</si>
  <si>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</si>
  <si>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</si>
  <si>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</si>
  <si>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</si>
  <si>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</si>
  <si>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</si>
  <si>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</si>
  <si>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</si>
  <si>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</si>
  <si>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</si>
  <si>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</si>
  <si>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</si>
  <si>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</si>
  <si>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</si>
  <si>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</si>
  <si>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</si>
  <si>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</si>
  <si>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</si>
  <si>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</si>
  <si>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</si>
  <si>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</si>
  <si>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</si>
  <si>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</si>
  <si>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</si>
  <si>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</si>
  <si>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</si>
  <si>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</si>
  <si>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</si>
  <si>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</si>
  <si>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</si>
  <si>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</si>
  <si>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</si>
  <si>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</si>
  <si>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</si>
  <si>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</si>
  <si>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</si>
  <si>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</si>
  <si>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</si>
  <si>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</si>
  <si>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</si>
  <si>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</si>
  <si>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</si>
  <si>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</si>
  <si>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</si>
  <si>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</si>
  <si>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</si>
  <si>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</si>
  <si>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</si>
  <si>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</si>
  <si>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</si>
  <si>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</si>
  <si>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</si>
  <si>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</si>
  <si>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</si>
  <si>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</si>
  <si>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</si>
  <si>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</si>
  <si>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</si>
  <si>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</si>
  <si>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</si>
  <si>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</si>
  <si>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</si>
  <si>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</si>
  <si>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</si>
  <si>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</si>
  <si>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</si>
  <si>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</si>
  <si>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</si>
  <si>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</si>
  <si>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</si>
  <si>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</si>
  <si>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</si>
  <si>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</si>
  <si>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</si>
  <si>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</si>
  <si>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</si>
  <si>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</si>
  <si>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</si>
  <si>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</si>
  <si>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</si>
  <si>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</si>
  <si>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</si>
  <si>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</si>
  <si>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</si>
  <si>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</si>
  <si>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</si>
  <si>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</si>
  <si>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</si>
  <si>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</si>
  <si>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</si>
  <si>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</si>
  <si>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</si>
  <si>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</si>
  <si>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</si>
  <si>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</si>
  <si>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</si>
  <si>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</si>
  <si>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</si>
  <si>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</si>
  <si>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</si>
  <si>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</si>
  <si>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</si>
  <si>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</si>
  <si>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</si>
  <si>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</si>
  <si>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</si>
  <si>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</si>
  <si>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</si>
  <si>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</si>
  <si>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</si>
  <si>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</si>
  <si>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</si>
  <si>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</si>
  <si>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</si>
  <si>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</si>
  <si>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</si>
  <si>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</si>
  <si>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</si>
  <si>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</si>
  <si>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</si>
  <si>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</si>
  <si>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</si>
  <si>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</si>
  <si>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</si>
  <si>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</si>
  <si>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</si>
  <si>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</si>
  <si>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</si>
  <si>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</si>
  <si>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</si>
  <si>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</si>
  <si>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</si>
  <si>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</si>
  <si>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</si>
  <si>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</si>
  <si>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</si>
  <si>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</si>
  <si>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</si>
  <si>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</si>
  <si>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</si>
  <si>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</si>
  <si>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</si>
  <si>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</si>
  <si>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</si>
  <si>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</si>
  <si>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</si>
  <si>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</si>
  <si>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</si>
  <si>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</si>
  <si>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</si>
  <si>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</si>
  <si>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</si>
  <si>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</si>
  <si>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</si>
  <si>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</si>
  <si>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</si>
  <si>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</si>
  <si>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</si>
  <si>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</si>
  <si>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</si>
  <si>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</si>
  <si>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</si>
  <si>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</si>
  <si>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</si>
  <si>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</si>
  <si>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</si>
  <si>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</si>
  <si>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</si>
  <si>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</si>
  <si>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</si>
  <si>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</si>
  <si>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</si>
  <si>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</si>
  <si>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</si>
  <si>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</si>
  <si>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</si>
  <si>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</si>
  <si>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</si>
  <si>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</si>
  <si>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</si>
  <si>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</si>
  <si>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</si>
  <si>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</si>
  <si>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</si>
  <si>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</si>
  <si>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</si>
  <si>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</si>
  <si>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</si>
  <si>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</si>
  <si>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</si>
  <si>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</si>
  <si>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</si>
  <si>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</si>
  <si>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</si>
  <si>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</si>
  <si>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</si>
  <si>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</si>
  <si>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</si>
  <si>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</si>
  <si>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</si>
  <si>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</si>
  <si>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</si>
  <si>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</si>
  <si>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</si>
  <si>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</si>
  <si>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</si>
  <si>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</si>
  <si>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</si>
  <si>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</si>
  <si>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</si>
  <si>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</si>
  <si>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</si>
  <si>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</si>
  <si>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</si>
  <si>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</si>
  <si>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</si>
  <si>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</si>
  <si>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</si>
  <si>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</si>
  <si>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</si>
  <si>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</si>
  <si>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</si>
  <si>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</si>
  <si>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</si>
  <si>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</si>
  <si>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</si>
  <si>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</si>
  <si>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</si>
  <si>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</si>
  <si>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</si>
  <si>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</si>
  <si>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</si>
  <si>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</si>
  <si>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</si>
  <si>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</si>
  <si>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</si>
  <si>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</si>
  <si>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</si>
  <si>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</si>
  <si>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</si>
  <si>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</si>
  <si>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</si>
  <si>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</si>
  <si>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</si>
  <si>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</si>
  <si>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</si>
  <si>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</si>
  <si>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</si>
  <si>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</si>
  <si>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</si>
  <si>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</si>
  <si>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</si>
  <si>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</si>
  <si>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</si>
  <si>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</si>
  <si>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</si>
  <si>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</si>
  <si>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</si>
  <si>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</si>
  <si>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</si>
  <si>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</si>
  <si>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</si>
  <si>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</si>
  <si>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</si>
  <si>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</si>
  <si>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</si>
  <si>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</si>
  <si>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</si>
  <si>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</si>
  <si>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</si>
  <si>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</si>
  <si>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</si>
  <si>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</si>
  <si>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</si>
  <si>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</si>
  <si>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</si>
  <si>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</si>
  <si>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</si>
  <si>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</si>
  <si>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</si>
  <si>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</si>
  <si>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</si>
  <si>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</si>
  <si>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</si>
  <si>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</si>
  <si>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</si>
  <si>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</si>
  <si>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</si>
  <si>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</si>
  <si>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</si>
  <si>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</si>
  <si>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</si>
  <si>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</si>
  <si>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</si>
  <si>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</si>
  <si>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</si>
  <si>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</si>
  <si>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</si>
  <si>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</si>
  <si>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</si>
  <si>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</si>
  <si>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</si>
  <si>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</si>
  <si>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</si>
  <si>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</si>
  <si>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</si>
  <si>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</si>
  <si>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</si>
  <si>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</si>
  <si>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</si>
  <si>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</si>
  <si>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</si>
  <si>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</si>
  <si>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</si>
  <si>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</si>
  <si>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</si>
  <si>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</si>
  <si>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</si>
  <si>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</si>
  <si>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</si>
  <si>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</si>
  <si>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</si>
  <si>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</si>
  <si>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</si>
  <si>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</si>
  <si>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</si>
  <si>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</si>
  <si>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</si>
  <si>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</si>
  <si>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</si>
  <si>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</si>
  <si>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</si>
  <si>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</si>
  <si>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</si>
  <si>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</si>
  <si>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</si>
  <si>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</si>
  <si>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</si>
  <si>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</si>
  <si>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</si>
  <si>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</si>
  <si>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</si>
  <si>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</si>
  <si>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</si>
  <si>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</si>
  <si>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</si>
  <si>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</si>
  <si>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di cui:</t>
  </si>
  <si>
    <t>- per dimissioni</t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</si>
  <si>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</si>
  <si>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</si>
  <si>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</si>
  <si>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</si>
  <si>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</si>
  <si>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</si>
  <si>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</si>
  <si>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</si>
  <si>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</si>
  <si>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</si>
  <si>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</si>
  <si>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</si>
  <si>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</si>
  <si>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</si>
  <si>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</si>
  <si>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</si>
  <si>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</si>
  <si>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</si>
  <si>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</si>
  <si>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</si>
  <si>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</si>
  <si>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</si>
  <si>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</si>
  <si>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</si>
  <si>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</si>
  <si>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</si>
  <si>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</si>
  <si>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</si>
  <si>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</si>
  <si>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</si>
  <si>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</si>
  <si>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</si>
  <si>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</si>
  <si>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</si>
  <si>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</si>
  <si>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</si>
  <si>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</si>
  <si>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</si>
  <si>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</si>
  <si>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</si>
  <si>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</si>
  <si>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</si>
  <si>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</si>
  <si>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</si>
  <si>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</si>
  <si>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</si>
  <si>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</si>
  <si>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</si>
  <si>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</si>
  <si>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</si>
  <si>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</si>
  <si>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</si>
  <si>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</si>
  <si>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</si>
  <si>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</si>
  <si>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</si>
  <si>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</si>
  <si>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</si>
  <si>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</si>
  <si>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</si>
  <si>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</si>
  <si>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</si>
  <si>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</si>
  <si>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</si>
  <si>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</si>
  <si>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</si>
  <si>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</si>
  <si>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</si>
  <si>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</si>
  <si>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</si>
  <si>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</si>
  <si>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</si>
  <si>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</si>
  <si>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</si>
  <si>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</si>
  <si>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</si>
  <si>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</si>
  <si>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</si>
  <si>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</si>
  <si>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</si>
  <si>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</si>
  <si>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</si>
  <si>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</si>
  <si>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</si>
  <si>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</si>
  <si>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</si>
  <si>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</si>
  <si>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</si>
  <si>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</si>
  <si>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</si>
  <si>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</si>
  <si>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</si>
  <si>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</si>
  <si>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</si>
  <si>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</si>
  <si>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</si>
  <si>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</si>
  <si>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</si>
  <si>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</si>
  <si>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</si>
  <si>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</si>
  <si>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</si>
  <si>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</si>
  <si>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</si>
  <si>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</si>
  <si>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</si>
  <si>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t>Lavoratori al 31.12.2021</t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</si>
  <si>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</si>
  <si>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</si>
  <si>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</si>
  <si>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</si>
  <si>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Punti 1-7: indicare il numero complessivo di ore perse per motivo di assenza, per qualifica e sesso.</t>
  </si>
  <si>
    <t>2. Malattie non professionali</t>
  </si>
  <si>
    <t>Punto 2a: del totale indicato al punto 2, indicare le ore di assenza per malattia rientranti nel periodo di "carenza", ovvero nei primi tre giorni di malattia non indennizzati da INPS.</t>
  </si>
  <si>
    <t>Punto 4: indicare le ore di assenza per permessi sindacali (aziendali, provinciali, nazionali) e per tutti i permessi per visite mediche e altri motivi retribuiti. In tali permessi invece non rientrano quelli goduti a fronte di riduzione di orario di lavoro (R.O.L.) di cui al punto C.1.</t>
  </si>
  <si>
    <t>Punto 6: indicare le ore di assenza per: congedi parentali non retribuiti; permessi non retribuiti; astensioni facoltative per maternità non retribuite, ecc.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</si>
  <si>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</si>
  <si>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</si>
  <si>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t>…...........................................................................</t>
  </si>
  <si>
    <t>…...................................................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</si>
  <si>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</si>
  <si>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</si>
  <si>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t xml:space="preserve">Anno di prima applicazione </t>
  </si>
  <si>
    <t>Contratto mai applicato</t>
  </si>
  <si>
    <t>Lavoro agile / smart working</t>
  </si>
  <si>
    <t>logo associazione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</si>
  <si>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</si>
  <si>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</si>
  <si>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</si>
  <si>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</si>
  <si>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</si>
  <si>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</si>
  <si>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</si>
  <si>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</si>
  <si>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</si>
  <si>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</si>
  <si>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</si>
  <si>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</si>
  <si>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</si>
  <si>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</si>
  <si>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</si>
  <si>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</si>
  <si>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</si>
  <si>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</si>
  <si>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</si>
  <si>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 xml:space="preserve">   lavoratori al 31.12.2021</t>
  </si>
  <si>
    <t>cessati (dimessi, pensionati, licenziati, con contratti terminati, ...)</t>
  </si>
  <si>
    <t>Nessuna ricaduta rilevante</t>
  </si>
  <si>
    <t>Ridimensionamento del personale tramite licenziamenti</t>
  </si>
  <si>
    <t>Ridimensionamento del personale tramite blocco del turnover</t>
  </si>
  <si>
    <t>Diminuzione temporanea delle ore lavorate, per esempio tramite ricorso alla CIG</t>
  </si>
  <si>
    <t>Assunzione di personale con qualifiche funzionali a nuove strategie di impresa (es. efficientamento energetico, introduzione/potenziamento circolarità)</t>
  </si>
  <si>
    <t>D.1 L’impresa ha utilizzato il lavoro agile / smart working nel 2022?</t>
  </si>
  <si>
    <r>
      <t xml:space="preserve">Sì, ed era stato anche disciplinato in forma strutturale </t>
    </r>
    <r>
      <rPr>
        <vertAlign val="superscript"/>
        <sz val="10"/>
        <color theme="1"/>
        <rFont val="Arial"/>
        <family val="2"/>
      </rPr>
      <t>(2)</t>
    </r>
  </si>
  <si>
    <r>
      <t xml:space="preserve">Sì, ma solo lo smart working di emergenza </t>
    </r>
    <r>
      <rPr>
        <vertAlign val="superscript"/>
        <sz val="10"/>
        <color theme="1"/>
        <rFont val="Arial"/>
        <family val="2"/>
      </rPr>
      <t>(1)</t>
    </r>
  </si>
  <si>
    <t>Ha ridotto i costi aziendali legati alla gestione degli spazi</t>
  </si>
  <si>
    <t>Ha contribuito a migliorare l’efficienza energetica e la sostenibilità dell’azienda</t>
  </si>
  <si>
    <t>Si è rivelato fattore indispensabile ad attrarre risorse umane strategiche o a trattenerle in azienda</t>
  </si>
  <si>
    <t>Ha determinato un aumento della produttività dei dipendenti attraverso maggiore responsabilizzazione e orientamento al risultato</t>
  </si>
  <si>
    <t>Ha contribuito a ridurre l’assenteismo</t>
  </si>
  <si>
    <t>Altro   (specificare)</t>
  </si>
  <si>
    <t>La ridotta interazione del personale ha avuto ripercussioni negative sull’innovazione</t>
  </si>
  <si>
    <t>Chi ne usufruisce dimostra un minore senso di appartenenza</t>
  </si>
  <si>
    <t xml:space="preserve">Sono emerse situazioni di conflitto tra eligibili e non eligibili </t>
  </si>
  <si>
    <t>Si è rivelato un ostacolo alla comunicazione tra il personale</t>
  </si>
  <si>
    <t>E) CAPITALE UMANO</t>
  </si>
  <si>
    <t>…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</si>
  <si>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</si>
  <si>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</si>
  <si>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</si>
  <si>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</si>
  <si>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Attività di formazione rivolte al personale</t>
  </si>
  <si>
    <t>Ricorso a servizi esterni (es. collaborazioni, consulenti, ecc.)</t>
  </si>
  <si>
    <t>Inserimento in organico di personale qualificato proveniente da altri Paesi</t>
  </si>
  <si>
    <t>Coinvolgimento diretto dell’azienda in programmi educativi sul territorio (es. ITS, PCTO/alternanza scuola/lavoro, tirocini, ecc.)</t>
  </si>
  <si>
    <t>In questo periodo l’azienda non sta effettuando ricerche</t>
  </si>
  <si>
    <t>Con l’accompagnamento all’uscita dei lavoratori più anziani utilizzando le seguenti forme di flessibilità in uscita:</t>
  </si>
  <si>
    <r>
      <t xml:space="preserve">E.2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</si>
  <si>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t>Contratto di espansione</t>
  </si>
  <si>
    <t>Isopensione</t>
  </si>
  <si>
    <t>Incentivazione all’esodo e contribuzione volontaria</t>
  </si>
  <si>
    <t>Altre forme</t>
  </si>
  <si>
    <t>Sistema delle quote (quota 100/102/103)</t>
  </si>
  <si>
    <t>Contratto a termine</t>
  </si>
  <si>
    <t>Somministrazione a termine</t>
  </si>
  <si>
    <t>Somministrazione a tempo indeterminato</t>
  </si>
  <si>
    <t>Apprendistato in somministrazione</t>
  </si>
  <si>
    <t>Assunzioni a tempo indeterminato con decontribuzione</t>
  </si>
  <si>
    <t>Indagine Confindustria sul lavoro del 2023</t>
  </si>
  <si>
    <t>Sì, per competenze funzionali alla transizione digitale</t>
  </si>
  <si>
    <t>Sì, per competenze funzionali alla transizione green</t>
  </si>
  <si>
    <t>Sì, per competenze funzionali a una maggiore internazionalizzazione</t>
  </si>
  <si>
    <t>Allargamento del bacino di ricerca di nuovo personale (in termini di area geografica o di metodologie di ricerca)</t>
  </si>
  <si>
    <t>Lavoratori al 31.12.2022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</si>
  <si>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2022 sono stati:  </t>
    </r>
  </si>
  <si>
    <t>Sulla base delle informazioni fornite, nel 2022 il turnover è stato pari a:</t>
  </si>
  <si>
    <t>La riga riporta il numero medio di lavoratori full-time a tempo indeterminato nel corso del 2022 (come da organici indicati in B.2)</t>
  </si>
  <si>
    <t>Check-up assenze anno 2022</t>
  </si>
  <si>
    <t>* Numero medio di lavoratori a tempo indeterminato full-time in organico a dicembre 2021 e a dicembre 2022.</t>
  </si>
  <si>
    <t xml:space="preserve">   lavoratori al 31.12.2022</t>
  </si>
  <si>
    <t xml:space="preserve">        numero medio lavoratori nel 2022</t>
  </si>
  <si>
    <t xml:space="preserve">   festività infrasettimanali nel 2022</t>
  </si>
  <si>
    <t>Revisione degli orari di lavoro e/o della programmazione dei turni a fini di efficientamento energetico</t>
  </si>
  <si>
    <t>Sì, in modo diffuso e trasversale</t>
  </si>
  <si>
    <t>Sì, per mansioni manuali/tecniche (es. operai, turnisti)</t>
  </si>
  <si>
    <t>Sì, per altre competenze/mansioni specifiche</t>
  </si>
  <si>
    <t>E.3 L’azienda sta gestendo un processo di ricambio generazionale della forza lavoro?</t>
  </si>
  <si>
    <t>2a. di cui: per carenza (inferiore a 3 giorni di malattia degli operai)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</si>
  <si>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(365 - 105 - 9 - 33) x (40 - 60/60)/5 - 50 =</t>
    </r>
  </si>
  <si>
    <t>(1) Rientrano in questo caso tutte le imprese che hanno utilizzato lo Smart Working di emergenza (art. 90, commi 3 e 4, del DL 34/2020, che prevedeva: l'attivazione anche in assenza di un accordo individuale; la comunicazione semplificata al Ministero del Lavoro; l'assoluzione degli obblighi di informativa sulla salute e sicurezza tramite la documentazione messa a disposizione dall'INAIL).</t>
  </si>
  <si>
    <t>(2) Rientrano in questo caso tutte le imprese che hanno disciplinato lo Smart Working in forma strutturale (artt. 18-23 L. 81/2017), anche nel caso in cui nel 2022 abbiano utilizzato anche lo Smart Working emergenziale.</t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</si>
  <si>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2022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2022)</t>
    </r>
  </si>
  <si>
    <t>Punto 8: indicare il numero complessivo di ore di CIG (CIGO + CIGS + CIG in deroga) o Fondi di solidarietà (es. FIS) cui l'azienda ha fatto ricorso nel 2022.</t>
  </si>
  <si>
    <t>Punto 9: indicare il numero complessivo di ore di lavoro straordinario prestate nel 2022 eccedenti il normale orario contrattuale.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</si>
  <si>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</si>
  <si>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t>Con l’inserimento di giovani ricorrendo alle seguenti forme: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</si>
  <si>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</si>
  <si>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r>
      <t xml:space="preserve">F.2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</si>
  <si>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2022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</si>
  <si>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t>E.1 Nelle politiche di assunzione l’azienda riscontra significative difficoltà di reperimento di personale?</t>
  </si>
  <si>
    <r>
      <t xml:space="preserve">D.3 Quali vantaggi avete concretamente rilevato dall'utilizzo dello Smart Working? </t>
    </r>
    <r>
      <rPr>
        <sz val="10"/>
        <color theme="1"/>
        <rFont val="Arial"/>
        <family val="2"/>
      </rPr>
      <t>(possibili più risposte)</t>
    </r>
  </si>
  <si>
    <r>
      <t xml:space="preserve">D.4 Quali problematiche avete concretamente riscontrato? </t>
    </r>
    <r>
      <rPr>
        <sz val="10"/>
        <color theme="1"/>
        <rFont val="Arial"/>
        <family val="2"/>
      </rPr>
      <t>(possibili più risposte)</t>
    </r>
  </si>
  <si>
    <t>D.2 Se sì, quanti dipendenti (non dirigenti) sono stati coinvolti?</t>
  </si>
  <si>
    <t xml:space="preserve">Nessun vantaggio </t>
  </si>
  <si>
    <t>Nessuna problematica</t>
  </si>
  <si>
    <t>- per uscita incentivata</t>
  </si>
  <si>
    <t xml:space="preserve">sul totale di </t>
  </si>
  <si>
    <t>F) POLITICHE AZIENDALI</t>
  </si>
  <si>
    <r>
      <t xml:space="preserve">dipendenti in forza
(media 2022 del </t>
    </r>
    <r>
      <rPr>
        <b/>
        <i/>
        <sz val="10"/>
        <rFont val="Arial"/>
        <family val="2"/>
      </rPr>
      <t>B.1</t>
    </r>
    <r>
      <rPr>
        <i/>
        <sz val="10"/>
        <rFont val="Arial"/>
        <family val="2"/>
      </rPr>
      <t>)</t>
    </r>
  </si>
  <si>
    <t>E.4 Se sì, come?</t>
  </si>
  <si>
    <t>Se sì, quali materie regola il contratto?</t>
  </si>
  <si>
    <r>
      <t xml:space="preserve">Le informazioni richieste in questa sezione si riferiscono al solo </t>
    </r>
    <r>
      <rPr>
        <b/>
        <i/>
        <u/>
        <sz val="10"/>
        <rFont val="Arial"/>
        <family val="2"/>
      </rPr>
      <t>personale NON DIRIGENZIALE</t>
    </r>
  </si>
  <si>
    <r>
      <t xml:space="preserve">B.4 Quali sono/saranno le principali ricadute della crisi energetica sulla forza lavoro impiegata in azienda? </t>
    </r>
    <r>
      <rPr>
        <u/>
        <sz val="10"/>
        <rFont val="Arial"/>
        <family val="2"/>
      </rPr>
      <t>(possibili fino a 2 risposte)</t>
    </r>
  </si>
  <si>
    <t>Qualifiche speciali</t>
  </si>
  <si>
    <t>Quadri e impiegati</t>
  </si>
  <si>
    <t>D3</t>
  </si>
  <si>
    <t>E3</t>
  </si>
  <si>
    <t>F3</t>
  </si>
  <si>
    <t>G3</t>
  </si>
  <si>
    <t>H3</t>
  </si>
  <si>
    <t>I3</t>
  </si>
  <si>
    <t>C2</t>
  </si>
  <si>
    <t>E2</t>
  </si>
  <si>
    <t>A1</t>
  </si>
  <si>
    <t>B1</t>
  </si>
  <si>
    <t>C1</t>
  </si>
  <si>
    <t>D1</t>
  </si>
  <si>
    <t>E1</t>
  </si>
  <si>
    <t>F1</t>
  </si>
  <si>
    <t>Pneumatici</t>
  </si>
  <si>
    <t>Manufatti in materiale plastico</t>
  </si>
  <si>
    <t>Articoli in gomma</t>
  </si>
  <si>
    <t>1.</t>
  </si>
  <si>
    <t>Cavi elettrici</t>
  </si>
  <si>
    <t>2.</t>
  </si>
  <si>
    <t>3.</t>
  </si>
  <si>
    <t>Area Commerciale Logistica</t>
  </si>
  <si>
    <t>Area  Manutenzione</t>
  </si>
  <si>
    <t>Area Personale/Org. EDP</t>
  </si>
  <si>
    <t>Area Produzione</t>
  </si>
  <si>
    <t>Area Qualità</t>
  </si>
  <si>
    <t>Area Ricerca e Sviluppo</t>
  </si>
  <si>
    <t>Area Servizi Vari</t>
  </si>
  <si>
    <t>N° Dipendenti</t>
  </si>
  <si>
    <t>Quadri**</t>
  </si>
  <si>
    <t>cicli continui (3x7)</t>
  </si>
  <si>
    <t>18 turni o più turni sett.   
 (esc. 3x7)</t>
  </si>
  <si>
    <t>17 turni</t>
  </si>
  <si>
    <t>15 o 16 turni</t>
  </si>
  <si>
    <t>2 turni  
 5 gg</t>
  </si>
  <si>
    <t>Impiegati/ Qualifiche speciali</t>
  </si>
  <si>
    <t>Minori di anni 30</t>
  </si>
  <si>
    <t>Tra 30 e 50 anni</t>
  </si>
  <si>
    <t xml:space="preserve">(1) Indicare il numero degli addetti a turni sia in servizio che in CIG ordinaria e straordinaria, anche se sospesi a zero ore: </t>
  </si>
  <si>
    <t>ciclo continuo: 3 turni giornalieri di 8 ore per 7 giorni settimanali</t>
  </si>
  <si>
    <t>18 o più  turni: 3 turni giornalieri di 8 ore per 6 giorni la settimana (incluso il sabato) ed eventualmente 1 o 2 turni domenicali</t>
  </si>
  <si>
    <t>15 o 16 turni: 3 turni giornalieri di 8 ore per 5 giorni la settimana ed eventualmente 1 turno nella giornata di sabato</t>
  </si>
  <si>
    <t xml:space="preserve">2 turni: 2 turni settimanali di 8 ore per 5 giorni la settimana </t>
  </si>
  <si>
    <t>Altro: specificare  lo schema orario utilizzato  se differente dai precedenti (es. 4 turni giornalieri di 6 ore per 6 giorni settimanali)</t>
  </si>
  <si>
    <t>Garanzia delle pari opportunità tra lavoratori</t>
  </si>
  <si>
    <t>Inclusività e valorizzazione delle diversità</t>
  </si>
  <si>
    <t>Conciliazione vita/lavoro e genitorialità</t>
  </si>
  <si>
    <t xml:space="preserve">Promozione delle politiche di genere nell'ambiente di lavoro </t>
  </si>
  <si>
    <t>L'azienda accorda, al rientro dalla maternità, il part-time alle lavoratrici che ne fanno richiesta?</t>
  </si>
  <si>
    <t>Al rientro dalla maternità, in caso di modifica delle mansioni, è prevista una formazione specifica?</t>
  </si>
  <si>
    <t>Le eventuali azioni positive sono convenute con accordo aziendale?</t>
  </si>
  <si>
    <t>In azienda sono state previste eventuali azioni di divulgazione e/o formazione?</t>
  </si>
  <si>
    <t>Sono stati introdotti in azienda accomodamenti ragionevoli o misure per il reinserimento lavorativo di lavoratori con disabilità?</t>
  </si>
  <si>
    <t>Sono stati richiesti contributi pubblici (INAIL) a tal fine?</t>
  </si>
  <si>
    <t>Se presente, è stata coinvolta la RSU?</t>
  </si>
  <si>
    <t>Impiegati/Qualifiche speciali</t>
  </si>
  <si>
    <t>Numero ore</t>
  </si>
  <si>
    <t>Numero lavoratori interessati</t>
  </si>
  <si>
    <t>Permessi mensili L.104/1992 (per il lavoratore)</t>
  </si>
  <si>
    <t>Permessi mensili L.104/1992 (per i familiari)</t>
  </si>
  <si>
    <t>Congedi speciali per cure</t>
  </si>
  <si>
    <t>%</t>
  </si>
  <si>
    <t>Numero contratti</t>
  </si>
  <si>
    <t>Numero Proroghe</t>
  </si>
  <si>
    <t>Numero Rinnovi</t>
  </si>
  <si>
    <t>Numero contratti con utilizzo delle causali di legge</t>
  </si>
  <si>
    <t>Numero contratti con utilizzo di causali derivanti da contratto aziendale</t>
  </si>
  <si>
    <t>Numero lavoratori</t>
  </si>
  <si>
    <t>Monte-ore totale</t>
  </si>
  <si>
    <t>Somministrazione a tempo determinato</t>
  </si>
  <si>
    <t>Somministrazione a tempo indeterminato (staff leasing)</t>
  </si>
  <si>
    <t>Quadri Impiegati e Q.S.</t>
  </si>
  <si>
    <t>€</t>
  </si>
  <si>
    <t>2 - Superminimo</t>
  </si>
  <si>
    <t xml:space="preserve">3 - Cottimo/Compenso ad personam cottimo    </t>
  </si>
  <si>
    <t>Numero</t>
  </si>
  <si>
    <t xml:space="preserve">4 - Indennità sostitutiva  del premio di risultato </t>
  </si>
  <si>
    <t>7 - Scatti di anzianità</t>
  </si>
  <si>
    <t>8 - Maggiorazioni CCNL</t>
  </si>
  <si>
    <t>NOTE:</t>
  </si>
  <si>
    <t>2 - 14^ mensilità ed altri premi corrisposti annualmente, diversi dal premio di risultato</t>
  </si>
  <si>
    <t>Volume della produzione / n. dipendenti</t>
  </si>
  <si>
    <t>Fatturato o VA di bilancio / n. dipendenti</t>
  </si>
  <si>
    <t>MOL / VA di bilancio</t>
  </si>
  <si>
    <t>Indici di soddisfazione del cliente</t>
  </si>
  <si>
    <t>Diminuzione n. riparazioni, rilavorazioni</t>
  </si>
  <si>
    <t>Riduzione degli scarti di lavorazione</t>
  </si>
  <si>
    <t>Percentuale di rispetto dei tempi di consegna</t>
  </si>
  <si>
    <t>Rispetto previsioni di avanzamento lavori</t>
  </si>
  <si>
    <t>Modifiche organizzazione del lavoro</t>
  </si>
  <si>
    <t>Modifiche ai regimi di orario</t>
  </si>
  <si>
    <t>Rapporto costi effettivi/costi previsti</t>
  </si>
  <si>
    <t>Riduzione assenteismo</t>
  </si>
  <si>
    <t>Numero brevetti depositati</t>
  </si>
  <si>
    <t>Riduzione tempi sviluppo nuovi prodotti</t>
  </si>
  <si>
    <t>Impiegati/Qualifiche Speciali</t>
  </si>
  <si>
    <t>Riduzione dei consumi energetici</t>
  </si>
  <si>
    <t>Riduzione numero infortuni</t>
  </si>
  <si>
    <t>Riduzione tempi di attraversamento interni lavorazione</t>
  </si>
  <si>
    <t>Riduzione tempi di commessa</t>
  </si>
  <si>
    <t>Assente</t>
  </si>
  <si>
    <t>Presente</t>
  </si>
  <si>
    <t>decisione unilaterale dell’azienda</t>
  </si>
  <si>
    <t>previsto da contratto aziendale</t>
  </si>
  <si>
    <t>Servizi di trasporto collettivo</t>
  </si>
  <si>
    <t>Somministrazioni di vitto, mense aziendali</t>
  </si>
  <si>
    <t>Assistenza ai familiari anziani o non autosufficienti</t>
  </si>
  <si>
    <t>Carrello della spesa</t>
  </si>
  <si>
    <t>Altro (specificare)  &gt;&gt;&gt;</t>
  </si>
  <si>
    <t>A.7 Unità produttiva</t>
  </si>
  <si>
    <t>A.8 Lavorazioni</t>
  </si>
  <si>
    <t>A.9 Comparto produttivo</t>
  </si>
  <si>
    <t>Area Amministrazione</t>
  </si>
  <si>
    <t>TOTALE</t>
  </si>
  <si>
    <t>Dirigenti***</t>
  </si>
  <si>
    <t>G.3 Per le figure professionali caratterizzate da competenze trasversali, dalla polivalenza o dalla polifunzionalità è stato riconosciuto un trattamento economico?</t>
  </si>
  <si>
    <t>G.4 Sono previsti accordi di secondo livello, anche in via sperimentale, in materia di inquadramento?</t>
  </si>
  <si>
    <t>(specificare) ...............................................................................................</t>
  </si>
  <si>
    <t>G.1 Suddivisione del personale per Area Professionale e Livello di inquadramento*</t>
  </si>
  <si>
    <t>G.6 Ripartizione addetti per fasce di età</t>
  </si>
  <si>
    <r>
      <t xml:space="preserve">G.5 Turni praticati </t>
    </r>
    <r>
      <rPr>
        <b/>
        <vertAlign val="superscript"/>
        <sz val="10"/>
        <rFont val="Arial"/>
        <family val="2"/>
      </rPr>
      <t>(1)</t>
    </r>
  </si>
  <si>
    <t>H) POLITICHE DI GENERE</t>
  </si>
  <si>
    <t>G) INQUADRAMENTO, AREE PROFESSIONALI, TURNI</t>
  </si>
  <si>
    <t>H.3 Raffronto occupazione con riferimento a ruoli e genere</t>
  </si>
  <si>
    <t>H.3.3 Redazione rapporto biennale</t>
  </si>
  <si>
    <t>H.4 Focus maternità</t>
  </si>
  <si>
    <t>H.5 Accordo quadro sulle molestie e la violenza nei luoghi di lavoro</t>
  </si>
  <si>
    <t>(specificare) ...............................................................................</t>
  </si>
  <si>
    <t>(specificare) …..........................</t>
  </si>
  <si>
    <t>H.1 L'azienda ha introdotto politiche di genere?</t>
  </si>
  <si>
    <t>H.2 Se sì, in quali ambiti?</t>
  </si>
  <si>
    <r>
      <t xml:space="preserve">H.3.2 Ambito professionale interessato
</t>
    </r>
    <r>
      <rPr>
        <i/>
        <sz val="10"/>
        <rFont val="Arial"/>
        <family val="2"/>
      </rPr>
      <t xml:space="preserve">         (a titolo di esempio: Finance, E-commerce, ICT, Cybersecurity)</t>
    </r>
  </si>
  <si>
    <t>Numero di lavoratrici in maternità nel precedente triennio:</t>
  </si>
  <si>
    <t>Periodo medio di primo rientro dopo la maternità (dopo numero mesi…):</t>
  </si>
  <si>
    <t>L'azienda consente, al rientro dalla maternità, alle lavoratrici che ne fanno richiesta la possibilità di lavoro da remoto?</t>
  </si>
  <si>
    <t>Sono previste eventuali ulteriori azioni posivite in azienda collegate al rientro delle lavoratrici dalla maternità?</t>
  </si>
  <si>
    <t>È stato recepito in azienda l'accordo quadro del 25/01/2016 (All.7 CCNL)?</t>
  </si>
  <si>
    <t>Somme e servizi di educazione, istruzione, ricreazione e borse di studio per familiari</t>
  </si>
  <si>
    <t>I) ACCOMODAMENTI RAGIONEVOLI E DISABILITÀ</t>
  </si>
  <si>
    <t>I.1 Accomodamenti ragionevoli</t>
  </si>
  <si>
    <t>J) FOCUS SUI CONTRATTI</t>
  </si>
  <si>
    <t>I.2 Permessi connessi alla disabilità usufruiti nell'anno</t>
  </si>
  <si>
    <t>J.1 Contratti a tempo parziale</t>
  </si>
  <si>
    <t>J.1.1 Numero contratti a tempo parziale</t>
  </si>
  <si>
    <t>J.1.2 Sono state pattuite clausole elastiche?</t>
  </si>
  <si>
    <t xml:space="preserve">J.1.3 Se Sì, sono state previste maggiorazioni aggiuntive rispetto a quelle previste dal CCNL (10%)? </t>
  </si>
  <si>
    <t xml:space="preserve">J.1.4 Per il lavoro supplementare sono previste maggiorazioni aggiuntive rispetto a quelle previste dal CCNL (16%)? </t>
  </si>
  <si>
    <t>J.2 Contratti a tempo determinato</t>
  </si>
  <si>
    <t>Contratti di lavoro di durata inferiore all'anno comprensivi di proroghe e rinnovi</t>
  </si>
  <si>
    <t>Contratti di lavoro di durata superiore all'anno comprensivi di proroghe e rinnovi</t>
  </si>
  <si>
    <t>Eventuali causali istituite con contrattazione di secondo livello (specificare):</t>
  </si>
  <si>
    <t>J.3 Ricorso al contratto di somministrazione nel 2022</t>
  </si>
  <si>
    <t>J.4 Ricorso alle collaborazioni nel 2022</t>
  </si>
  <si>
    <t>K) RETRIBUZIONE</t>
  </si>
  <si>
    <t>Impiegati/Qual. speciali</t>
  </si>
  <si>
    <r>
      <t xml:space="preserve">Indicare </t>
    </r>
    <r>
      <rPr>
        <b/>
        <sz val="10"/>
        <color theme="1"/>
        <rFont val="Arial"/>
        <family val="2"/>
      </rPr>
      <t>i valori medi procapite mensili della Retribuzione e dei distinti elementi retributivi ragguagliati a un rapporto full time di 8 ore giornaliere</t>
    </r>
    <r>
      <rPr>
        <sz val="10"/>
        <color theme="1"/>
        <rFont val="Arial"/>
        <family val="2"/>
      </rPr>
      <t>.</t>
    </r>
  </si>
  <si>
    <t>Il ragguaglio dovrà essere fatto per le retribuzioni del personale part-time e per prestazioni inferiori al mese (es. in caso di assunzione).</t>
  </si>
  <si>
    <t>1 - Retribuzione lorda mensile</t>
  </si>
  <si>
    <t>di cui</t>
  </si>
  <si>
    <t>3.1 Numero di lavoratori che lo percepiscono</t>
  </si>
  <si>
    <r>
      <t>5 - Premio di produzione e/o altri premi fissi corrisposti mensilmente, diversi dal premio di risultato</t>
    </r>
    <r>
      <rPr>
        <vertAlign val="superscript"/>
        <sz val="10"/>
        <color theme="1"/>
        <rFont val="Arial"/>
        <family val="2"/>
      </rPr>
      <t xml:space="preserve"> (1)</t>
    </r>
  </si>
  <si>
    <r>
      <t xml:space="preserve">6 - Indennità varie (ex. lavorazioni nocive, mensa etc.) </t>
    </r>
    <r>
      <rPr>
        <vertAlign val="superscript"/>
        <sz val="10"/>
        <color theme="1"/>
        <rFont val="Arial"/>
        <family val="2"/>
      </rPr>
      <t>(2)</t>
    </r>
  </si>
  <si>
    <r>
      <t xml:space="preserve">9 - Ulteriori maggiorazioni collegate al lavoro a turni, </t>
    </r>
    <r>
      <rPr>
        <b/>
        <sz val="10"/>
        <color theme="1"/>
        <rFont val="Arial"/>
        <family val="2"/>
      </rPr>
      <t>aggiuntive rispetto a quelle già previste dal CCNL</t>
    </r>
    <r>
      <rPr>
        <sz val="10"/>
        <color theme="1"/>
        <rFont val="Arial"/>
        <family val="2"/>
      </rPr>
      <t xml:space="preserve"> </t>
    </r>
    <r>
      <rPr>
        <vertAlign val="superscript"/>
        <sz val="10"/>
        <color theme="1"/>
        <rFont val="Arial"/>
        <family val="2"/>
      </rPr>
      <t>(3)</t>
    </r>
  </si>
  <si>
    <r>
      <t xml:space="preserve">(3) </t>
    </r>
    <r>
      <rPr>
        <b/>
        <i/>
        <sz val="9"/>
        <color theme="1"/>
        <rFont val="Arial"/>
        <family val="2"/>
      </rPr>
      <t>Ulteriori maggiorazioni e indennità collegate al lavoro a turni</t>
    </r>
    <r>
      <rPr>
        <i/>
        <sz val="9"/>
        <color theme="1"/>
        <rFont val="Arial"/>
        <family val="2"/>
      </rPr>
      <t>, aggiuntive rispetto a quelle già stabilite dal CCNL, corrisposte in forza di accordi aziendali.</t>
    </r>
  </si>
  <si>
    <r>
      <t xml:space="preserve">(2) </t>
    </r>
    <r>
      <rPr>
        <b/>
        <i/>
        <sz val="9"/>
        <color theme="1"/>
        <rFont val="Arial"/>
        <family val="2"/>
      </rPr>
      <t>Indennità ex lavorazioni nocive, mensa, ecc</t>
    </r>
    <r>
      <rPr>
        <i/>
        <sz val="9"/>
        <color theme="1"/>
        <rFont val="Arial"/>
        <family val="2"/>
      </rPr>
      <t>: indicare l’importo erogato a tale titolo, sia in applicazione del CCNL che di eventuali accordi aziendali.</t>
    </r>
  </si>
  <si>
    <t>K.1 Retribuzione diretta</t>
  </si>
  <si>
    <t>K.2 Retribuzione indiretta</t>
  </si>
  <si>
    <t>Indicare l'importo medio procapite corrisposto nell'anno.</t>
  </si>
  <si>
    <r>
      <t>1 - Premio di risultato</t>
    </r>
    <r>
      <rPr>
        <vertAlign val="superscript"/>
        <sz val="10"/>
        <color theme="1"/>
        <rFont val="Arial"/>
        <family val="2"/>
      </rPr>
      <t xml:space="preserve"> (1)</t>
    </r>
  </si>
  <si>
    <r>
      <t xml:space="preserve">(1) </t>
    </r>
    <r>
      <rPr>
        <b/>
        <i/>
        <sz val="9"/>
        <color theme="1"/>
        <rFont val="Arial"/>
        <family val="2"/>
      </rPr>
      <t>Premio di produzione</t>
    </r>
    <r>
      <rPr>
        <i/>
        <sz val="9"/>
        <color theme="1"/>
        <rFont val="Arial"/>
        <family val="2"/>
      </rPr>
      <t xml:space="preserve">: indicare l’importo dei premi di produzione di cui alla “Nota a verbale” dell’art. 24 del CCNL. Qualora il premio sia corrisposto con cadenza trimestrale o semestrale, rapportare comunque il valore al mese. </t>
    </r>
    <r>
      <rPr>
        <i/>
        <u/>
        <sz val="9"/>
        <color theme="1"/>
        <rFont val="Arial"/>
        <family val="2"/>
      </rPr>
      <t>Altri premi diversi dai premi di risultato corrisposti mensilmente</t>
    </r>
    <r>
      <rPr>
        <i/>
        <sz val="9"/>
        <color theme="1"/>
        <rFont val="Arial"/>
        <family val="2"/>
      </rPr>
      <t>: indicare l’importo dei trattamenti corrisposti mensilmente ai lavoratori, diversi dal minimo contrattuale e dagli altri suindicati elementi (es. premi di presenza, ecc.)</t>
    </r>
  </si>
  <si>
    <r>
      <t xml:space="preserve">(1) </t>
    </r>
    <r>
      <rPr>
        <b/>
        <i/>
        <sz val="9"/>
        <color theme="1"/>
        <rFont val="Arial"/>
        <family val="2"/>
      </rPr>
      <t>Premio di risultato</t>
    </r>
    <r>
      <rPr>
        <i/>
        <sz val="9"/>
        <color theme="1"/>
        <rFont val="Arial"/>
        <family val="2"/>
      </rPr>
      <t>: indicare l’importo corrisposto nell’anno, sulla base degli accordi aziendali integrativi del CCNL.</t>
    </r>
  </si>
  <si>
    <t>L.1 L'impresa applica un contratto aziendale che prevede l'erogazione di un premio variabile collettivo?</t>
  </si>
  <si>
    <t>L.2 Se Sì: indicare nella seguente tabella quali sono gli indicatori eventualmente definiti nel contratto per la misurazione degli incrementi prefissati (di produttività, redditività, efficienza, qualità o innovazione) a cui sono legati i premi variabili.</t>
  </si>
  <si>
    <t>…...........................................
…...........................................</t>
  </si>
  <si>
    <t>L.3 Quale è stata l'incidenza media dei premi variabili collettivi (esclusi quindi MBO o premi individuali) erogati dall'azienda nel 2022 sulla retribuzione annua media (comprensiva dei premi)?</t>
  </si>
  <si>
    <r>
      <t xml:space="preserve">(es. se per il personale operaio la retribuzione annua lorda nel 2022 è stata mediamente di 25.000 euro e l'importo del premio in media è stato di 1.000 euro, nella prima riga indicare 1.000 / 25.000 x 100 = </t>
    </r>
    <r>
      <rPr>
        <b/>
        <i/>
        <sz val="10"/>
        <color theme="1"/>
        <rFont val="Arial"/>
        <family val="2"/>
      </rPr>
      <t>4,0%</t>
    </r>
    <r>
      <rPr>
        <i/>
        <sz val="10"/>
        <color theme="1"/>
        <rFont val="Arial"/>
        <family val="2"/>
      </rPr>
      <t>)</t>
    </r>
  </si>
  <si>
    <t>Incidenza % premi collettivi variabili su retribuzione annua</t>
  </si>
  <si>
    <t>L) CONTRATTAZIONE AZIENDALE</t>
  </si>
  <si>
    <t>M) MISURE DI WELFARE AZIENDALE</t>
  </si>
  <si>
    <t>M.1 L'azienda mette a disposizione dei propri dipendenti non dirigenti uno o più dei servizi di welfare?</t>
  </si>
  <si>
    <t>M.2 Se sì, specificare quale/quali e per ognuno indicare se si tratta di decisione unilaterale, previsione da contratto aziendale e quale è stato il costo sostenuto dall'azienda nel 2022.</t>
  </si>
  <si>
    <t>…............................................
…............................................</t>
  </si>
  <si>
    <r>
      <t xml:space="preserve">Somme e servizi con finalità di educazione, istruzione, ricreazione, assistenza sociale e sanitaria o culto </t>
    </r>
    <r>
      <rPr>
        <vertAlign val="superscript"/>
        <sz val="10"/>
        <color theme="1"/>
        <rFont val="Arial"/>
        <family val="2"/>
      </rPr>
      <t>(1)</t>
    </r>
  </si>
  <si>
    <r>
      <t>Altri fringe benefit</t>
    </r>
    <r>
      <rPr>
        <vertAlign val="superscript"/>
        <sz val="10"/>
        <color theme="1"/>
        <rFont val="Arial"/>
        <family val="2"/>
      </rPr>
      <t xml:space="preserve"> (2)</t>
    </r>
  </si>
  <si>
    <t>(1) Oneri di utilità sociale, con finalità di cui al comma 1, art. 100 del TUIR.</t>
  </si>
  <si>
    <t>(2) Specifici beni e servizi concessi ai dipendenti (autovetture assegnate ad uso promiscuo; fabbricati in locazione, in uso o in comodato; prestiti agevolati; servizi di trasporto ferroviario di persone gratuiti) di cui al comma 4, art.51 del TUIR.</t>
  </si>
  <si>
    <t>M.3 Assistenza sanitaria integrativa</t>
  </si>
  <si>
    <t>M.4 Previdenza complementare</t>
  </si>
  <si>
    <t>M.3.1 Numero lavoratori iscritti a FASG&amp;P (Fondo di settore)</t>
  </si>
  <si>
    <t>M.3.2 Numero lavoratori iscritti ad altri Fondi</t>
  </si>
  <si>
    <t>specificare quale altro Fondo:</t>
  </si>
  <si>
    <t>…..........................................................</t>
  </si>
  <si>
    <t>M.3.3 È presente in azienda una forma di assistenza sanitaria prevista mediante regolamento aziendale o con accordo sindacale?</t>
  </si>
  <si>
    <r>
      <t>M.3.4 Se Sì, riguarda tutti i lavoratori o solo alcune categorie?</t>
    </r>
    <r>
      <rPr>
        <sz val="10"/>
        <color theme="1"/>
        <rFont val="Arial"/>
        <family val="2"/>
      </rPr>
      <t xml:space="preserve"> (specificare)</t>
    </r>
  </si>
  <si>
    <t>…......................................................
…......................................................</t>
  </si>
  <si>
    <t>Se sì, chiediamo di allegare l'accordo (inviandolo per mail insieme al questionario)</t>
  </si>
  <si>
    <t>M.3.5 Se è presente una forma di assistenza sanitaria aziendale, la contribuzione è solo a carico azienda?</t>
  </si>
  <si>
    <t>M.4.2 Numero lavoratori iscritti ad altri Fondi</t>
  </si>
  <si>
    <t>M.4.1 Numero lavoratori iscritti a Fondo Gomma Plastica (Fondo di settore)</t>
  </si>
  <si>
    <t>Totale ore</t>
  </si>
  <si>
    <t>Se Sì, numero contratti interessati:</t>
  </si>
  <si>
    <t>Se Sì, percentuale riconosciuta:</t>
  </si>
  <si>
    <t>*** Per i Dirigenti, ai quali non si applica il CCNL di settore, indicare solo i totali nelle ultime due colonne.</t>
  </si>
  <si>
    <r>
      <t>** La suddivisione per aree dei Quadri non è prevista dal CCNL del settore gomma plastica. È un'informazione aggiuntiva che</t>
    </r>
    <r>
      <rPr>
        <i/>
        <sz val="9"/>
        <rFont val="Arial"/>
        <family val="2"/>
      </rPr>
      <t xml:space="preserve"> </t>
    </r>
    <r>
      <rPr>
        <i/>
        <u/>
        <sz val="9"/>
        <rFont val="Arial"/>
        <family val="2"/>
      </rPr>
      <t>eventualmente può essere omessa, inserendo direttamente il totale nelle ultime due colonne.</t>
    </r>
  </si>
  <si>
    <t>* Si chiede cortesemente di indicare per ciascuna Area Professionale e per ciascun livello di inquadramento il numero di dipendenti presenti in azienda.</t>
  </si>
  <si>
    <t>Fine questionario - sezione nazionale</t>
  </si>
  <si>
    <t>Fine questionario - sezione Federazione Gomma-Plastica</t>
  </si>
  <si>
    <t>G.2 Sono state introdotte nuove posizioni professionali rispetto al CCNL? Indicare la posizione professionale, il livello e l'area funzionale.</t>
  </si>
  <si>
    <t xml:space="preserve">   Sì</t>
  </si>
  <si>
    <t xml:space="preserve">    Se No, indicare la percentuale a carico azienda:</t>
  </si>
  <si>
    <r>
      <t xml:space="preserve">H.3.1 </t>
    </r>
    <r>
      <rPr>
        <b/>
        <sz val="9.5"/>
        <color theme="1"/>
        <rFont val="Arial"/>
        <family val="2"/>
      </rPr>
      <t>È prevista la presenza di occupazione femminile in livelli apicali (top/middle manager) e/o in ruoli connessi all'impiego di nuove tecnologie</t>
    </r>
    <r>
      <rPr>
        <b/>
        <sz val="9.5"/>
        <rFont val="Arial"/>
        <family val="2"/>
      </rPr>
      <t>?</t>
    </r>
  </si>
  <si>
    <t>….....................................................</t>
  </si>
  <si>
    <r>
      <t xml:space="preserve">In caso NON abbia già compilato il questionario ricevuto da un'altra Associazione del Sistema, la preghiamo di compilare </t>
    </r>
    <r>
      <rPr>
        <b/>
        <i/>
        <u/>
        <sz val="10"/>
        <color rgb="FFC00000"/>
        <rFont val="Arial"/>
        <family val="2"/>
      </rPr>
      <t>entrambi i fogli che seguono</t>
    </r>
    <r>
      <rPr>
        <b/>
        <i/>
        <sz val="10"/>
        <color rgb="FFC00000"/>
        <rFont val="Arial"/>
        <family val="2"/>
      </rPr>
      <t xml:space="preserve">.
Se ha già ricevuto (e compilato) il questionario da un'altra Associazione del Sistema, compili </t>
    </r>
    <r>
      <rPr>
        <b/>
        <i/>
        <u/>
        <sz val="10"/>
        <color rgb="FFC00000"/>
        <rFont val="Arial"/>
        <family val="2"/>
      </rPr>
      <t xml:space="preserve">solo il foglio I e il foglio III </t>
    </r>
    <r>
      <rPr>
        <b/>
        <i/>
        <sz val="10"/>
        <color rgb="FFC00000"/>
        <rFont val="Arial"/>
        <family val="2"/>
      </rPr>
      <t xml:space="preserve">settoriale Gomma Plastica Cavi e nell'invio </t>
    </r>
    <r>
      <rPr>
        <b/>
        <i/>
        <u/>
        <sz val="10"/>
        <color rgb="FFC00000"/>
        <rFont val="Arial"/>
        <family val="2"/>
      </rPr>
      <t>allegare copia del questionario nazionale</t>
    </r>
    <r>
      <rPr>
        <b/>
        <i/>
        <sz val="10"/>
        <color rgb="FFC00000"/>
        <rFont val="Arial"/>
        <family val="2"/>
      </rPr>
      <t xml:space="preserve"> già compilato.</t>
    </r>
  </si>
  <si>
    <t>Maggiori di anni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</si>
</sst>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  <numFmt numFmtId="168" formatCode="#,##0.00\ &quot;€&quot;"/>
  </numFmts>
  <fonts count="1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i/>
      <sz val="10"/>
      <color indexed="8"/>
      <name val="Arial"/>
      <family val="2"/>
    </font>
    <font>
      <sz val="8"/>
      <color indexed="10"/>
      <name val="Arial"/>
      <family val="2"/>
    </font>
    <font>
      <b/>
      <i/>
      <sz val="8"/>
      <color indexed="10"/>
      <name val="Arial"/>
      <family val="2"/>
    </font>
    <font>
      <b/>
      <i/>
      <sz val="10"/>
      <color indexed="10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u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i/>
      <sz val="10"/>
      <color rgb="FFC00000"/>
      <name val="Arial"/>
      <family val="2"/>
    </font>
    <font>
      <b/>
      <i/>
      <u/>
      <sz val="10"/>
      <color rgb="FFC00000"/>
      <name val="Arial"/>
      <family val="2"/>
    </font>
    <font>
      <i/>
      <u/>
      <sz val="9"/>
      <name val="Arial"/>
      <family val="2"/>
    </font>
    <font>
      <sz val="9.9"/>
      <color theme="1"/>
      <name val="Arial"/>
      <family val="2"/>
    </font>
    <font>
      <b/>
      <sz val="9.5"/>
      <name val="Arial"/>
      <family val="2"/>
    </font>
    <font>
      <b/>
      <sz val="9.5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EFDD"/>
        <bgColor indexed="64"/>
      </patternFill>
    </fill>
    <fill>
      <patternFill patternType="solid">
        <fgColor theme="0" tint="-0.249977111117893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>
      <protection locked="0"/>
    </xf>
    <xf numFmtId="9" fontId="5" fillId="0" borderId="0" applyFont="0" applyFill="0" applyBorder="0" applyAlignment="0" applyProtection="0"/>
  </cellStyleXfs>
  <cellXfs count="896">
    <xf numFmtId="0" fontId="0" fillId="0" borderId="0" xfId="0"/>
    <xf numFmtId="0" fontId="0" fillId="0" borderId="26" xfId="0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8" fillId="0" borderId="26" xfId="0" applyFont="1" applyBorder="1" applyAlignment="1">
      <alignment vertical="center" wrapText="1"/>
    </xf>
    <xf numFmtId="49" fontId="58" fillId="15" borderId="26" xfId="0" applyNumberFormat="1" applyFont="1" applyFill="1" applyBorder="1" applyAlignment="1">
      <alignment horizontal="center" vertical="center" wrapText="1"/>
    </xf>
    <xf numFmtId="49" fontId="58" fillId="0" borderId="26" xfId="0" applyNumberFormat="1" applyFont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49" fontId="39" fillId="15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7" fillId="0" borderId="0" xfId="0" applyFont="1" applyAlignment="1">
      <alignment horizontal="right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2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8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5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Alignment="1" applyProtection="1">
      <alignment horizontal="left" vertical="center" indent="1"/>
      <protection hidden="1"/>
    </xf>
    <xf numFmtId="1" fontId="48" fillId="0" borderId="0" xfId="0" applyNumberFormat="1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 wrapText="1"/>
      <protection hidden="1"/>
    </xf>
    <xf numFmtId="1" fontId="47" fillId="0" borderId="0" xfId="0" applyNumberFormat="1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indent="1"/>
      <protection hidden="1"/>
    </xf>
    <xf numFmtId="0" fontId="48" fillId="0" borderId="0" xfId="0" applyFont="1" applyAlignment="1" applyProtection="1">
      <alignment wrapText="1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2" borderId="0" xfId="0" applyFont="1" applyFill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vertical="top" wrapText="1"/>
      <protection hidden="1"/>
    </xf>
    <xf numFmtId="0" fontId="78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72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horizontal="left" vertical="center" indent="1"/>
      <protection hidden="1"/>
    </xf>
    <xf numFmtId="0" fontId="48" fillId="0" borderId="0" xfId="0" applyFont="1" applyProtection="1">
      <protection hidden="1"/>
    </xf>
    <xf numFmtId="0" fontId="61" fillId="0" borderId="0" xfId="0" applyFont="1" applyAlignment="1" applyProtection="1">
      <alignment horizontal="left" vertical="center" indent="1"/>
      <protection hidden="1"/>
    </xf>
    <xf numFmtId="0" fontId="63" fillId="0" borderId="0" xfId="0" applyFont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wrapText="1"/>
      <protection hidden="1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49" fontId="37" fillId="16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8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1" fontId="62" fillId="3" borderId="31" xfId="0" applyNumberFormat="1" applyFont="1" applyFill="1" applyBorder="1" applyAlignment="1" applyProtection="1">
      <alignment horizontal="center" vertical="center"/>
      <protection hidden="1"/>
    </xf>
    <xf numFmtId="1" fontId="62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1" fontId="50" fillId="0" borderId="24" xfId="0" applyNumberFormat="1" applyFont="1" applyBorder="1" applyAlignment="1" applyProtection="1">
      <alignment horizontal="center" vertical="center"/>
      <protection hidden="1"/>
    </xf>
    <xf numFmtId="1" fontId="50" fillId="0" borderId="40" xfId="0" applyNumberFormat="1" applyFont="1" applyBorder="1" applyAlignment="1" applyProtection="1">
      <alignment horizontal="center" vertical="center"/>
      <protection hidden="1"/>
    </xf>
    <xf numFmtId="1" fontId="50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5" fontId="7" fillId="0" borderId="24" xfId="0" applyNumberFormat="1" applyFont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0" fontId="7" fillId="12" borderId="8" xfId="0" applyFont="1" applyFill="1" applyBorder="1" applyAlignment="1" applyProtection="1">
      <alignment horizontal="left" vertic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165" fontId="7" fillId="9" borderId="24" xfId="0" applyNumberFormat="1" applyFont="1" applyFill="1" applyBorder="1" applyAlignment="1" applyProtection="1">
      <alignment horizontal="center" vertical="center"/>
      <protection hidden="1"/>
    </xf>
    <xf numFmtId="165" fontId="7" fillId="9" borderId="40" xfId="0" applyNumberFormat="1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left" vertical="center"/>
      <protection hidden="1"/>
    </xf>
    <xf numFmtId="164" fontId="7" fillId="12" borderId="0" xfId="0" applyNumberFormat="1" applyFont="1" applyFill="1" applyAlignment="1" applyProtection="1">
      <alignment horizontal="left" vertical="center"/>
      <protection hidden="1"/>
    </xf>
    <xf numFmtId="164" fontId="7" fillId="12" borderId="24" xfId="0" applyNumberFormat="1" applyFont="1" applyFill="1" applyBorder="1" applyAlignment="1" applyProtection="1">
      <alignment horizontal="center" vertical="center"/>
      <protection hidden="1"/>
    </xf>
    <xf numFmtId="164" fontId="7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23" xfId="0" applyNumberFormat="1" applyFont="1" applyBorder="1" applyAlignment="1" applyProtection="1">
      <alignment horizontal="center" vertical="center"/>
      <protection hidden="1"/>
    </xf>
    <xf numFmtId="164" fontId="11" fillId="13" borderId="31" xfId="0" applyNumberFormat="1" applyFont="1" applyFill="1" applyBorder="1" applyAlignment="1" applyProtection="1">
      <alignment vertical="center"/>
      <protection hidden="1"/>
    </xf>
    <xf numFmtId="164" fontId="11" fillId="13" borderId="38" xfId="0" applyNumberFormat="1" applyFont="1" applyFill="1" applyBorder="1" applyAlignment="1" applyProtection="1">
      <alignment vertical="center"/>
      <protection hidden="1"/>
    </xf>
    <xf numFmtId="164" fontId="7" fillId="11" borderId="18" xfId="0" applyNumberFormat="1" applyFont="1" applyFill="1" applyBorder="1" applyAlignment="1" applyProtection="1">
      <alignment horizontal="center" vertical="center"/>
      <protection hidden="1"/>
    </xf>
    <xf numFmtId="164" fontId="7" fillId="11" borderId="26" xfId="0" applyNumberFormat="1" applyFont="1" applyFill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2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57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justify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48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locked="0" hidden="1"/>
    </xf>
    <xf numFmtId="0" fontId="2" fillId="0" borderId="12" xfId="0" applyFont="1" applyBorder="1" applyAlignment="1" applyProtection="1">
      <alignment vertical="center"/>
      <protection locked="0" hidden="1"/>
    </xf>
    <xf numFmtId="0" fontId="2" fillId="0" borderId="28" xfId="0" applyFont="1" applyBorder="1" applyAlignment="1" applyProtection="1">
      <alignment vertical="center"/>
      <protection locked="0" hidden="1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Alignment="1" applyProtection="1">
      <alignment horizontal="center" vertical="center"/>
      <protection locked="0"/>
    </xf>
    <xf numFmtId="164" fontId="62" fillId="0" borderId="31" xfId="0" applyNumberFormat="1" applyFont="1" applyBorder="1" applyAlignment="1" applyProtection="1">
      <alignment horizontal="center" vertical="center"/>
      <protection locked="0"/>
    </xf>
    <xf numFmtId="164" fontId="62" fillId="0" borderId="38" xfId="0" applyNumberFormat="1" applyFont="1" applyBorder="1" applyAlignment="1" applyProtection="1">
      <alignment horizontal="center" vertical="center"/>
      <protection locked="0"/>
    </xf>
    <xf numFmtId="164" fontId="7" fillId="11" borderId="31" xfId="0" applyNumberFormat="1" applyFont="1" applyFill="1" applyBorder="1" applyAlignment="1" applyProtection="1">
      <alignment horizontal="center" vertical="center"/>
      <protection locked="0"/>
    </xf>
    <xf numFmtId="164" fontId="7" fillId="11" borderId="38" xfId="0" applyNumberFormat="1" applyFont="1" applyFill="1" applyBorder="1" applyAlignment="1" applyProtection="1">
      <alignment horizontal="center" vertical="center"/>
      <protection locked="0"/>
    </xf>
    <xf numFmtId="164" fontId="7" fillId="12" borderId="31" xfId="0" applyNumberFormat="1" applyFont="1" applyFill="1" applyBorder="1" applyAlignment="1" applyProtection="1">
      <alignment horizontal="center" vertical="center"/>
      <protection locked="0"/>
    </xf>
    <xf numFmtId="164" fontId="7" fillId="12" borderId="38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protection locked="0" hidden="1"/>
    </xf>
    <xf numFmtId="0" fontId="2" fillId="0" borderId="28" xfId="0" applyFont="1" applyBorder="1" applyProtection="1">
      <protection locked="0" hidden="1"/>
    </xf>
    <xf numFmtId="0" fontId="18" fillId="0" borderId="0" xfId="0" applyFont="1" applyAlignment="1" applyProtection="1">
      <alignment horizontal="left" vertical="center" indent="2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82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3" fillId="0" borderId="0" xfId="5" applyFont="1" applyAlignment="1">
      <alignment vertical="center"/>
    </xf>
    <xf numFmtId="0" fontId="84" fillId="0" borderId="0" xfId="5" applyFont="1" applyAlignment="1">
      <alignment vertical="center" wrapText="1"/>
    </xf>
    <xf numFmtId="0" fontId="83" fillId="0" borderId="10" xfId="5" applyFont="1" applyBorder="1" applyAlignment="1">
      <alignment horizontal="center" vertical="center"/>
    </xf>
    <xf numFmtId="0" fontId="83" fillId="0" borderId="20" xfId="5" applyFont="1" applyBorder="1" applyAlignment="1">
      <alignment horizontal="center" vertical="center"/>
    </xf>
    <xf numFmtId="0" fontId="85" fillId="0" borderId="9" xfId="5" applyFont="1" applyBorder="1" applyAlignment="1">
      <alignment horizontal="center" vertical="center"/>
    </xf>
    <xf numFmtId="166" fontId="86" fillId="17" borderId="18" xfId="5" applyNumberFormat="1" applyFont="1" applyFill="1" applyBorder="1" applyAlignment="1">
      <alignment horizontal="right" vertical="center"/>
    </xf>
    <xf numFmtId="166" fontId="87" fillId="17" borderId="17" xfId="5" applyNumberFormat="1" applyFont="1" applyFill="1" applyBorder="1" applyAlignment="1">
      <alignment horizontal="right" vertical="center"/>
    </xf>
    <xf numFmtId="166" fontId="86" fillId="17" borderId="22" xfId="5" applyNumberFormat="1" applyFont="1" applyFill="1" applyBorder="1" applyAlignment="1">
      <alignment horizontal="right" vertical="center"/>
    </xf>
    <xf numFmtId="165" fontId="88" fillId="18" borderId="18" xfId="9" applyNumberFormat="1" applyFont="1" applyFill="1" applyBorder="1" applyAlignment="1">
      <alignment horizontal="right" vertical="center"/>
    </xf>
    <xf numFmtId="165" fontId="88" fillId="18" borderId="22" xfId="9" applyNumberFormat="1" applyFont="1" applyFill="1" applyBorder="1" applyAlignment="1">
      <alignment horizontal="right" vertical="center"/>
    </xf>
    <xf numFmtId="165" fontId="75" fillId="18" borderId="17" xfId="9" applyNumberFormat="1" applyFont="1" applyFill="1" applyBorder="1" applyAlignment="1">
      <alignment horizontal="right" vertical="center"/>
    </xf>
    <xf numFmtId="0" fontId="89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90" fillId="0" borderId="0" xfId="5" applyFont="1"/>
    <xf numFmtId="0" fontId="91" fillId="9" borderId="24" xfId="5" applyFont="1" applyFill="1" applyBorder="1" applyAlignment="1">
      <alignment vertical="center"/>
    </xf>
    <xf numFmtId="3" fontId="93" fillId="9" borderId="0" xfId="5" applyNumberFormat="1" applyFont="1" applyFill="1" applyAlignment="1">
      <alignment vertical="center"/>
    </xf>
    <xf numFmtId="1" fontId="11" fillId="0" borderId="0" xfId="5" applyNumberFormat="1"/>
    <xf numFmtId="0" fontId="93" fillId="9" borderId="0" xfId="5" applyFont="1" applyFill="1" applyAlignment="1">
      <alignment vertical="center"/>
    </xf>
    <xf numFmtId="0" fontId="89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93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3" fillId="0" borderId="18" xfId="8" applyNumberFormat="1" applyFont="1" applyBorder="1" applyAlignment="1">
      <alignment horizontal="right" vertical="center"/>
    </xf>
    <xf numFmtId="1" fontId="83" fillId="0" borderId="22" xfId="8" applyNumberFormat="1" applyFont="1" applyBorder="1" applyAlignment="1">
      <alignment horizontal="right" vertical="center"/>
    </xf>
    <xf numFmtId="1" fontId="85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2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horizontal="left" vertical="center" wrapText="1"/>
      <protection locked="0"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locked="0" hidden="1"/>
    </xf>
    <xf numFmtId="0" fontId="33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5" fillId="2" borderId="0" xfId="0" applyFont="1" applyFill="1" applyAlignment="1" applyProtection="1">
      <alignment vertical="center"/>
      <protection hidden="1"/>
    </xf>
    <xf numFmtId="0" fontId="33" fillId="0" borderId="28" xfId="0" applyFont="1" applyBorder="1" applyAlignment="1" applyProtection="1">
      <alignment horizontal="left" vertical="center" wrapText="1"/>
      <protection locked="0" hidden="1"/>
    </xf>
    <xf numFmtId="0" fontId="33" fillId="0" borderId="28" xfId="0" applyFont="1" applyBorder="1" applyAlignment="1" applyProtection="1">
      <alignment horizontal="center" wrapText="1"/>
      <protection locked="0" hidden="1"/>
    </xf>
    <xf numFmtId="0" fontId="33" fillId="0" borderId="28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hidden="1"/>
    </xf>
    <xf numFmtId="0" fontId="100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5" fillId="0" borderId="0" xfId="0" applyFont="1" applyAlignment="1">
      <alignment vertical="center" wrapText="1"/>
    </xf>
    <xf numFmtId="0" fontId="7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5" fillId="2" borderId="0" xfId="0" applyFont="1" applyFill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0" xfId="0" applyFont="1" applyAlignment="1" applyProtection="1">
      <alignment vertical="center"/>
      <protection locked="0" hidden="1"/>
    </xf>
    <xf numFmtId="49" fontId="5" fillId="0" borderId="0" xfId="0" applyNumberFormat="1" applyFont="1" applyAlignment="1" applyProtection="1">
      <alignment horizontal="left" vertical="center"/>
      <protection locked="0" hidden="1"/>
    </xf>
    <xf numFmtId="165" fontId="36" fillId="8" borderId="29" xfId="1" applyNumberFormat="1" applyFont="1" applyFill="1" applyBorder="1" applyAlignment="1" applyProtection="1">
      <alignment horizontal="center" vertical="center"/>
      <protection locked="0" hidden="1"/>
    </xf>
    <xf numFmtId="164" fontId="7" fillId="12" borderId="31" xfId="0" applyNumberFormat="1" applyFont="1" applyFill="1" applyBorder="1" applyAlignment="1" applyProtection="1">
      <alignment horizontal="center" vertical="center"/>
      <protection locked="0" hidden="1"/>
    </xf>
    <xf numFmtId="164" fontId="7" fillId="12" borderId="38" xfId="0" applyNumberFormat="1" applyFont="1" applyFill="1" applyBorder="1" applyAlignment="1" applyProtection="1">
      <alignment horizontal="center" vertical="center"/>
      <protection locked="0" hidden="1"/>
    </xf>
    <xf numFmtId="0" fontId="45" fillId="2" borderId="0" xfId="0" applyFont="1" applyFill="1" applyAlignment="1" applyProtection="1">
      <alignment horizontal="left" vertical="center"/>
      <protection locked="0" hidden="1"/>
    </xf>
    <xf numFmtId="0" fontId="33" fillId="2" borderId="0" xfId="0" applyFont="1" applyFill="1" applyAlignment="1" applyProtection="1">
      <alignment horizontal="justify" vertical="center" wrapText="1"/>
      <protection locked="0" hidden="1"/>
    </xf>
    <xf numFmtId="0" fontId="51" fillId="0" borderId="0" xfId="0" applyFont="1" applyAlignment="1" applyProtection="1">
      <alignment vertical="center" wrapText="1"/>
      <protection locked="0" hidden="1"/>
    </xf>
    <xf numFmtId="0" fontId="33" fillId="0" borderId="12" xfId="0" applyFont="1" applyBorder="1" applyAlignment="1" applyProtection="1">
      <alignment vertical="center" wrapText="1"/>
      <protection locked="0" hidden="1"/>
    </xf>
    <xf numFmtId="0" fontId="40" fillId="0" borderId="28" xfId="0" applyFont="1" applyBorder="1" applyProtection="1">
      <protection locked="0" hidden="1"/>
    </xf>
    <xf numFmtId="165" fontId="33" fillId="0" borderId="28" xfId="0" applyNumberFormat="1" applyFont="1" applyBorder="1" applyAlignment="1" applyProtection="1">
      <alignment horizontal="center"/>
      <protection locked="0" hidden="1"/>
    </xf>
    <xf numFmtId="0" fontId="88" fillId="0" borderId="28" xfId="0" applyFont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vertical="center"/>
      <protection locked="0" hidden="1"/>
    </xf>
    <xf numFmtId="0" fontId="33" fillId="0" borderId="28" xfId="0" applyFont="1" applyBorder="1" applyAlignment="1" applyProtection="1">
      <alignment horizontal="left" vertical="center"/>
      <protection locked="0" hidden="1"/>
    </xf>
    <xf numFmtId="0" fontId="33" fillId="0" borderId="12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vertical="center" wrapText="1"/>
      <protection locked="0" hidden="1"/>
    </xf>
    <xf numFmtId="0" fontId="33" fillId="0" borderId="28" xfId="0" applyFont="1" applyBorder="1" applyAlignment="1" applyProtection="1">
      <alignment horizontal="left" wrapText="1"/>
      <protection locked="0" hidden="1"/>
    </xf>
    <xf numFmtId="0" fontId="45" fillId="0" borderId="0" xfId="0" applyFont="1" applyAlignment="1" applyProtection="1">
      <alignment horizontal="left" vertical="center" wrapText="1"/>
      <protection locked="0" hidden="1"/>
    </xf>
    <xf numFmtId="0" fontId="42" fillId="2" borderId="0" xfId="0" applyFont="1" applyFill="1" applyAlignment="1" applyProtection="1">
      <alignment horizontal="left"/>
      <protection hidden="1"/>
    </xf>
    <xf numFmtId="0" fontId="42" fillId="0" borderId="0" xfId="0" applyFont="1" applyAlignment="1" applyProtection="1">
      <alignment horizontal="left" wrapText="1"/>
      <protection hidden="1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 hidden="1"/>
    </xf>
    <xf numFmtId="0" fontId="80" fillId="0" borderId="0" xfId="0" quotePrefix="1" applyFont="1" applyAlignment="1" applyProtection="1">
      <alignment horizontal="left" indent="1"/>
      <protection hidden="1"/>
    </xf>
    <xf numFmtId="0" fontId="47" fillId="2" borderId="0" xfId="0" applyFont="1" applyFill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51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locked="0" hidden="1"/>
    </xf>
    <xf numFmtId="0" fontId="33" fillId="0" borderId="0" xfId="0" applyFont="1" applyAlignment="1" applyProtection="1">
      <alignment vertical="center" wrapText="1"/>
      <protection locked="0" hidden="1"/>
    </xf>
    <xf numFmtId="0" fontId="45" fillId="0" borderId="0" xfId="0" applyFont="1" applyAlignment="1" applyProtection="1">
      <alignment vertical="center"/>
      <protection locked="0" hidden="1"/>
    </xf>
    <xf numFmtId="0" fontId="19" fillId="0" borderId="0" xfId="0" applyFont="1" applyProtection="1">
      <protection locked="0" hidden="1"/>
    </xf>
    <xf numFmtId="1" fontId="5" fillId="0" borderId="0" xfId="0" applyNumberFormat="1" applyFont="1" applyAlignment="1" applyProtection="1">
      <alignment horizontal="center" vertical="center"/>
      <protection locked="0" hidden="1"/>
    </xf>
    <xf numFmtId="1" fontId="6" fillId="6" borderId="0" xfId="0" applyNumberFormat="1" applyFont="1" applyFill="1" applyAlignment="1" applyProtection="1">
      <alignment horizontal="center" vertical="center"/>
      <protection locked="0" hidden="1"/>
    </xf>
    <xf numFmtId="0" fontId="24" fillId="0" borderId="0" xfId="0" applyFont="1" applyProtection="1">
      <protection locked="0" hidden="1"/>
    </xf>
    <xf numFmtId="167" fontId="36" fillId="8" borderId="29" xfId="12" applyNumberFormat="1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34" fillId="0" borderId="0" xfId="0" applyFont="1" applyProtection="1">
      <protection locked="0" hidden="1"/>
    </xf>
    <xf numFmtId="0" fontId="34" fillId="2" borderId="0" xfId="0" applyFont="1" applyFill="1" applyProtection="1">
      <protection locked="0" hidden="1"/>
    </xf>
    <xf numFmtId="0" fontId="50" fillId="2" borderId="0" xfId="0" applyFont="1" applyFill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103" fillId="5" borderId="0" xfId="0" applyFont="1" applyFill="1" applyAlignment="1" applyProtection="1">
      <alignment vertical="center"/>
      <protection hidden="1"/>
    </xf>
    <xf numFmtId="0" fontId="103" fillId="0" borderId="0" xfId="0" applyFont="1" applyAlignment="1" applyProtection="1">
      <alignment vertical="center"/>
      <protection hidden="1"/>
    </xf>
    <xf numFmtId="0" fontId="5" fillId="0" borderId="0" xfId="13" applyAlignment="1" applyProtection="1">
      <alignment vertical="center"/>
    </xf>
    <xf numFmtId="0" fontId="5" fillId="0" borderId="23" xfId="13" applyBorder="1" applyAlignment="1" applyProtection="1">
      <alignment vertical="center"/>
    </xf>
    <xf numFmtId="0" fontId="5" fillId="0" borderId="8" xfId="13" applyBorder="1" applyAlignment="1" applyProtection="1">
      <alignment horizontal="left" vertical="center"/>
    </xf>
    <xf numFmtId="0" fontId="5" fillId="0" borderId="9" xfId="13" applyBorder="1" applyAlignment="1" applyProtection="1">
      <alignment horizontal="left" vertical="center"/>
    </xf>
    <xf numFmtId="0" fontId="14" fillId="21" borderId="27" xfId="13" applyFont="1" applyFill="1" applyBorder="1" applyAlignment="1" applyProtection="1">
      <alignment horizontal="center" vertical="center"/>
    </xf>
    <xf numFmtId="0" fontId="14" fillId="21" borderId="56" xfId="13" applyFont="1" applyFill="1" applyBorder="1" applyAlignment="1" applyProtection="1">
      <alignment horizontal="center" vertical="center"/>
    </xf>
    <xf numFmtId="0" fontId="14" fillId="21" borderId="76" xfId="13" applyFont="1" applyFill="1" applyBorder="1" applyAlignment="1" applyProtection="1">
      <alignment horizontal="center" vertical="center"/>
    </xf>
    <xf numFmtId="0" fontId="111" fillId="21" borderId="31" xfId="13" applyFont="1" applyFill="1" applyBorder="1" applyAlignment="1" applyProtection="1">
      <alignment horizontal="center" vertical="center" wrapText="1"/>
    </xf>
    <xf numFmtId="0" fontId="111" fillId="21" borderId="38" xfId="13" applyFont="1" applyFill="1" applyBorder="1" applyAlignment="1" applyProtection="1">
      <alignment horizontal="center" vertical="center" wrapText="1"/>
    </xf>
    <xf numFmtId="0" fontId="111" fillId="21" borderId="19" xfId="13" applyFont="1" applyFill="1" applyBorder="1" applyAlignment="1" applyProtection="1">
      <alignment horizontal="center" vertical="center" wrapText="1"/>
    </xf>
    <xf numFmtId="0" fontId="111" fillId="21" borderId="86" xfId="13" applyFont="1" applyFill="1" applyBorder="1" applyAlignment="1" applyProtection="1">
      <alignment horizontal="center" vertical="center" wrapText="1"/>
    </xf>
    <xf numFmtId="0" fontId="14" fillId="0" borderId="0" xfId="13" applyFont="1" applyAlignment="1" applyProtection="1">
      <alignment vertical="center"/>
    </xf>
    <xf numFmtId="3" fontId="107" fillId="10" borderId="87" xfId="13" applyNumberFormat="1" applyFont="1" applyFill="1" applyBorder="1" applyAlignment="1" applyProtection="1">
      <alignment horizontal="center" vertical="center" wrapText="1"/>
    </xf>
    <xf numFmtId="3" fontId="107" fillId="10" borderId="80" xfId="13" applyNumberFormat="1" applyFont="1" applyFill="1" applyBorder="1" applyAlignment="1" applyProtection="1">
      <alignment horizontal="center" vertical="center" wrapText="1"/>
    </xf>
    <xf numFmtId="3" fontId="107" fillId="10" borderId="81" xfId="13" applyNumberFormat="1" applyFont="1" applyFill="1" applyBorder="1" applyAlignment="1" applyProtection="1">
      <alignment horizontal="center" vertical="center" wrapText="1"/>
    </xf>
    <xf numFmtId="3" fontId="107" fillId="10" borderId="85" xfId="13" applyNumberFormat="1" applyFont="1" applyFill="1" applyBorder="1" applyAlignment="1" applyProtection="1">
      <alignment horizontal="center" vertical="center" wrapText="1"/>
    </xf>
    <xf numFmtId="3" fontId="107" fillId="10" borderId="88" xfId="13" applyNumberFormat="1" applyFont="1" applyFill="1" applyBorder="1" applyAlignment="1" applyProtection="1">
      <alignment horizontal="center" vertical="center" wrapText="1"/>
    </xf>
    <xf numFmtId="3" fontId="107" fillId="10" borderId="89" xfId="13" applyNumberFormat="1" applyFont="1" applyFill="1" applyBorder="1" applyAlignment="1" applyProtection="1">
      <alignment horizontal="center" vertical="center" wrapText="1"/>
    </xf>
    <xf numFmtId="3" fontId="107" fillId="10" borderId="90" xfId="13" applyNumberFormat="1" applyFont="1" applyFill="1" applyBorder="1" applyAlignment="1" applyProtection="1">
      <alignment horizontal="center" vertical="center" wrapText="1"/>
    </xf>
    <xf numFmtId="0" fontId="114" fillId="0" borderId="0" xfId="13" applyFont="1" applyAlignment="1" applyProtection="1">
      <alignment horizontal="center" vertical="center" wrapText="1"/>
    </xf>
    <xf numFmtId="0" fontId="106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5" fillId="2" borderId="0" xfId="0" applyFont="1" applyFill="1" applyAlignment="1">
      <alignment horizontal="left" vertical="center"/>
    </xf>
    <xf numFmtId="0" fontId="7" fillId="0" borderId="0" xfId="0" applyFont="1"/>
    <xf numFmtId="0" fontId="5" fillId="2" borderId="0" xfId="0" applyFont="1" applyFill="1" applyAlignment="1">
      <alignment vertical="center"/>
    </xf>
    <xf numFmtId="0" fontId="104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vertical="top"/>
    </xf>
    <xf numFmtId="0" fontId="104" fillId="0" borderId="0" xfId="0" applyFont="1" applyAlignment="1">
      <alignment horizontal="left" vertical="center" indent="1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104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2" borderId="0" xfId="0" applyFont="1" applyFill="1"/>
    <xf numFmtId="0" fontId="104" fillId="2" borderId="0" xfId="0" applyFont="1" applyFill="1" applyAlignment="1">
      <alignment horizontal="left"/>
    </xf>
    <xf numFmtId="0" fontId="5" fillId="0" borderId="0" xfId="0" applyFont="1"/>
    <xf numFmtId="0" fontId="6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67" fillId="0" borderId="0" xfId="0" applyFont="1" applyAlignment="1">
      <alignment vertical="center"/>
    </xf>
    <xf numFmtId="3" fontId="42" fillId="0" borderId="86" xfId="0" applyNumberFormat="1" applyFont="1" applyBorder="1" applyAlignment="1">
      <alignment horizontal="center" vertical="center"/>
    </xf>
    <xf numFmtId="3" fontId="42" fillId="0" borderId="38" xfId="0" applyNumberFormat="1" applyFont="1" applyBorder="1" applyAlignment="1">
      <alignment horizontal="center" vertical="center"/>
    </xf>
    <xf numFmtId="3" fontId="42" fillId="0" borderId="80" xfId="0" applyNumberFormat="1" applyFont="1" applyBorder="1" applyAlignment="1">
      <alignment horizontal="center" vertical="center"/>
    </xf>
    <xf numFmtId="3" fontId="42" fillId="0" borderId="81" xfId="0" applyNumberFormat="1" applyFont="1" applyBorder="1" applyAlignment="1">
      <alignment horizontal="center" vertical="center"/>
    </xf>
    <xf numFmtId="3" fontId="42" fillId="0" borderId="85" xfId="0" applyNumberFormat="1" applyFont="1" applyBorder="1" applyAlignment="1">
      <alignment horizontal="center" vertical="center"/>
    </xf>
    <xf numFmtId="3" fontId="42" fillId="0" borderId="9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/>
    <xf numFmtId="0" fontId="7" fillId="0" borderId="28" xfId="0" applyFont="1" applyBorder="1" applyAlignment="1">
      <alignment vertical="center"/>
    </xf>
    <xf numFmtId="0" fontId="7" fillId="0" borderId="28" xfId="0" applyFont="1" applyBorder="1"/>
    <xf numFmtId="0" fontId="42" fillId="0" borderId="55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6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4" fontId="42" fillId="0" borderId="31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indent="1"/>
    </xf>
    <xf numFmtId="0" fontId="7" fillId="0" borderId="16" xfId="0" applyFont="1" applyBorder="1" applyAlignment="1">
      <alignment vertical="center"/>
    </xf>
    <xf numFmtId="0" fontId="0" fillId="0" borderId="5" xfId="0" applyBorder="1"/>
    <xf numFmtId="0" fontId="11" fillId="0" borderId="5" xfId="0" applyFont="1" applyBorder="1"/>
    <xf numFmtId="0" fontId="0" fillId="0" borderId="16" xfId="0" applyBorder="1"/>
    <xf numFmtId="0" fontId="7" fillId="0" borderId="17" xfId="0" applyFont="1" applyBorder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67" fillId="0" borderId="26" xfId="0" applyFont="1" applyBorder="1" applyAlignment="1">
      <alignment horizontal="center" vertical="center"/>
    </xf>
    <xf numFmtId="0" fontId="6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7" fillId="0" borderId="55" xfId="0" applyFont="1" applyBorder="1" applyAlignment="1">
      <alignment horizontal="center" vertical="center"/>
    </xf>
    <xf numFmtId="0" fontId="7" fillId="14" borderId="16" xfId="0" applyFont="1" applyFill="1" applyBorder="1" applyAlignment="1">
      <alignment vertical="center"/>
    </xf>
    <xf numFmtId="0" fontId="67" fillId="14" borderId="26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67" fillId="0" borderId="54" xfId="0" applyFont="1" applyBorder="1" applyAlignment="1">
      <alignment horizontal="center" vertical="center"/>
    </xf>
    <xf numFmtId="0" fontId="6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inden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7" fillId="0" borderId="57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6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24" xfId="0" applyBorder="1"/>
    <xf numFmtId="0" fontId="0" fillId="0" borderId="23" xfId="0" applyBorder="1"/>
    <xf numFmtId="0" fontId="0" fillId="0" borderId="10" xfId="0" applyBorder="1"/>
    <xf numFmtId="0" fontId="0" fillId="0" borderId="9" xfId="0" applyBorder="1"/>
    <xf numFmtId="0" fontId="33" fillId="0" borderId="3" xfId="0" applyFont="1" applyBorder="1" applyAlignment="1" applyProtection="1">
      <alignment vertical="center"/>
      <protection locked="0"/>
    </xf>
    <xf numFmtId="3" fontId="72" fillId="10" borderId="32" xfId="13" applyNumberFormat="1" applyFont="1" applyFill="1" applyBorder="1" applyAlignment="1">
      <alignment horizontal="center" vertical="center" wrapText="1"/>
      <protection locked="0"/>
    </xf>
    <xf numFmtId="3" fontId="72" fillId="10" borderId="73" xfId="13" applyNumberFormat="1" applyFont="1" applyFill="1" applyBorder="1" applyAlignment="1">
      <alignment horizontal="center" vertical="center" wrapText="1"/>
      <protection locked="0"/>
    </xf>
    <xf numFmtId="3" fontId="72" fillId="10" borderId="83" xfId="13" applyNumberFormat="1" applyFont="1" applyFill="1" applyBorder="1" applyAlignment="1">
      <alignment horizontal="center" vertical="center" wrapText="1"/>
      <protection locked="0"/>
    </xf>
    <xf numFmtId="3" fontId="72" fillId="10" borderId="74" xfId="13" applyNumberFormat="1" applyFont="1" applyFill="1" applyBorder="1" applyAlignment="1">
      <alignment horizontal="center" vertical="center" wrapText="1"/>
      <protection locked="0"/>
    </xf>
    <xf numFmtId="3" fontId="72" fillId="10" borderId="75" xfId="13" applyNumberFormat="1" applyFont="1" applyFill="1" applyBorder="1" applyAlignment="1">
      <alignment horizontal="center" vertical="center" wrapText="1"/>
      <protection locked="0"/>
    </xf>
    <xf numFmtId="3" fontId="72" fillId="10" borderId="62" xfId="13" applyNumberFormat="1" applyFont="1" applyFill="1" applyBorder="1" applyAlignment="1">
      <alignment horizontal="center" vertical="center" wrapText="1"/>
      <protection locked="0"/>
    </xf>
    <xf numFmtId="3" fontId="72" fillId="10" borderId="33" xfId="13" applyNumberFormat="1" applyFont="1" applyFill="1" applyBorder="1" applyAlignment="1">
      <alignment horizontal="center" vertical="center" wrapText="1"/>
      <protection locked="0"/>
    </xf>
    <xf numFmtId="3" fontId="72" fillId="10" borderId="51" xfId="13" applyNumberFormat="1" applyFont="1" applyFill="1" applyBorder="1" applyAlignment="1">
      <alignment horizontal="center" vertical="center" wrapText="1"/>
      <protection locked="0"/>
    </xf>
    <xf numFmtId="3" fontId="72" fillId="10" borderId="84" xfId="13" applyNumberFormat="1" applyFont="1" applyFill="1" applyBorder="1" applyAlignment="1">
      <alignment horizontal="center" vertical="center" wrapText="1"/>
      <protection locked="0"/>
    </xf>
    <xf numFmtId="3" fontId="107" fillId="10" borderId="92" xfId="13" applyNumberFormat="1" applyFont="1" applyFill="1" applyBorder="1" applyAlignment="1">
      <alignment horizontal="center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8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3" fillId="0" borderId="5" xfId="0" applyFont="1" applyBorder="1" applyAlignment="1" applyProtection="1">
      <alignment vertical="center"/>
      <protection locked="0"/>
    </xf>
    <xf numFmtId="0" fontId="7" fillId="14" borderId="16" xfId="0" applyFont="1" applyFill="1" applyBorder="1" applyAlignment="1" applyProtection="1">
      <alignment vertical="center"/>
      <protection locked="0"/>
    </xf>
    <xf numFmtId="0" fontId="33" fillId="0" borderId="17" xfId="0" applyFont="1" applyBorder="1" applyAlignment="1" applyProtection="1">
      <alignment vertical="center"/>
      <protection locked="0"/>
    </xf>
    <xf numFmtId="0" fontId="33" fillId="0" borderId="97" xfId="0" applyFont="1" applyBorder="1" applyAlignment="1" applyProtection="1">
      <alignment vertical="center"/>
      <protection locked="0"/>
    </xf>
    <xf numFmtId="0" fontId="33" fillId="0" borderId="96" xfId="0" applyFont="1" applyBorder="1" applyAlignment="1" applyProtection="1">
      <alignment vertical="center"/>
      <protection locked="0"/>
    </xf>
    <xf numFmtId="0" fontId="33" fillId="0" borderId="35" xfId="0" applyFont="1" applyBorder="1" applyAlignment="1" applyProtection="1">
      <alignment vertical="center"/>
      <protection locked="0"/>
    </xf>
    <xf numFmtId="0" fontId="33" fillId="0" borderId="27" xfId="0" applyFont="1" applyBorder="1" applyProtection="1">
      <protection locked="0"/>
    </xf>
    <xf numFmtId="0" fontId="33" fillId="0" borderId="56" xfId="0" applyFont="1" applyBorder="1" applyProtection="1">
      <protection locked="0"/>
    </xf>
    <xf numFmtId="0" fontId="33" fillId="0" borderId="99" xfId="0" applyFont="1" applyBorder="1" applyProtection="1">
      <protection locked="0"/>
    </xf>
    <xf numFmtId="3" fontId="7" fillId="10" borderId="31" xfId="0" applyNumberFormat="1" applyFont="1" applyFill="1" applyBorder="1" applyAlignment="1" applyProtection="1">
      <alignment horizontal="center" vertical="center"/>
      <protection locked="0"/>
    </xf>
    <xf numFmtId="3" fontId="7" fillId="10" borderId="38" xfId="0" applyNumberFormat="1" applyFont="1" applyFill="1" applyBorder="1" applyAlignment="1" applyProtection="1">
      <alignment horizontal="center" vertical="center"/>
      <protection locked="0"/>
    </xf>
    <xf numFmtId="3" fontId="7" fillId="10" borderId="19" xfId="0" applyNumberFormat="1" applyFont="1" applyFill="1" applyBorder="1" applyAlignment="1" applyProtection="1">
      <alignment horizontal="center" vertical="center"/>
      <protection locked="0"/>
    </xf>
    <xf numFmtId="3" fontId="7" fillId="10" borderId="71" xfId="0" applyNumberFormat="1" applyFont="1" applyFill="1" applyBorder="1" applyAlignment="1" applyProtection="1">
      <alignment horizontal="center" vertical="center"/>
      <protection locked="0"/>
    </xf>
    <xf numFmtId="3" fontId="7" fillId="10" borderId="72" xfId="0" applyNumberFormat="1" applyFont="1" applyFill="1" applyBorder="1" applyAlignment="1" applyProtection="1">
      <alignment horizontal="center" vertical="center"/>
      <protection locked="0"/>
    </xf>
    <xf numFmtId="3" fontId="7" fillId="10" borderId="82" xfId="0" applyNumberFormat="1" applyFont="1" applyFill="1" applyBorder="1" applyAlignment="1" applyProtection="1">
      <alignment horizontal="center" vertical="center"/>
      <protection locked="0"/>
    </xf>
    <xf numFmtId="0" fontId="7" fillId="10" borderId="94" xfId="0" applyFont="1" applyFill="1" applyBorder="1" applyAlignment="1" applyProtection="1">
      <alignment horizontal="center" vertical="center"/>
      <protection locked="0"/>
    </xf>
    <xf numFmtId="0" fontId="7" fillId="10" borderId="95" xfId="0" applyFont="1" applyFill="1" applyBorder="1" applyAlignment="1" applyProtection="1">
      <alignment horizontal="center" vertical="center"/>
      <protection locked="0"/>
    </xf>
    <xf numFmtId="0" fontId="7" fillId="10" borderId="74" xfId="0" applyFont="1" applyFill="1" applyBorder="1" applyAlignment="1" applyProtection="1">
      <alignment horizontal="center" vertical="center"/>
      <protection locked="0"/>
    </xf>
    <xf numFmtId="0" fontId="7" fillId="10" borderId="75" xfId="0" applyFont="1" applyFill="1" applyBorder="1" applyAlignment="1" applyProtection="1">
      <alignment horizontal="center" vertical="center"/>
      <protection locked="0"/>
    </xf>
    <xf numFmtId="0" fontId="7" fillId="10" borderId="21" xfId="0" applyFont="1" applyFill="1" applyBorder="1" applyAlignment="1" applyProtection="1">
      <alignment horizontal="center" vertical="center"/>
      <protection locked="0"/>
    </xf>
    <xf numFmtId="0" fontId="7" fillId="10" borderId="93" xfId="0" applyFont="1" applyFill="1" applyBorder="1" applyAlignment="1" applyProtection="1">
      <alignment horizontal="center" vertical="center"/>
      <protection locked="0"/>
    </xf>
    <xf numFmtId="3" fontId="42" fillId="10" borderId="30" xfId="0" applyNumberFormat="1" applyFont="1" applyFill="1" applyBorder="1" applyAlignment="1" applyProtection="1">
      <alignment horizontal="center" vertical="center"/>
      <protection locked="0"/>
    </xf>
    <xf numFmtId="164" fontId="42" fillId="10" borderId="30" xfId="0" applyNumberFormat="1" applyFont="1" applyFill="1" applyBorder="1" applyAlignment="1" applyProtection="1">
      <alignment horizontal="center" vertical="center"/>
      <protection locked="0"/>
    </xf>
    <xf numFmtId="3" fontId="62" fillId="10" borderId="31" xfId="0" applyNumberFormat="1" applyFont="1" applyFill="1" applyBorder="1" applyAlignment="1" applyProtection="1">
      <alignment horizontal="center"/>
      <protection locked="0"/>
    </xf>
    <xf numFmtId="3" fontId="62" fillId="10" borderId="19" xfId="0" applyNumberFormat="1" applyFont="1" applyFill="1" applyBorder="1" applyAlignment="1" applyProtection="1">
      <alignment horizontal="center"/>
      <protection locked="0"/>
    </xf>
    <xf numFmtId="3" fontId="62" fillId="10" borderId="38" xfId="0" applyNumberFormat="1" applyFont="1" applyFill="1" applyBorder="1" applyAlignment="1" applyProtection="1">
      <alignment horizontal="center"/>
      <protection locked="0"/>
    </xf>
    <xf numFmtId="3" fontId="62" fillId="10" borderId="96" xfId="0" applyNumberFormat="1" applyFont="1" applyFill="1" applyBorder="1" applyAlignment="1" applyProtection="1">
      <alignment horizontal="center"/>
      <protection locked="0"/>
    </xf>
    <xf numFmtId="4" fontId="7" fillId="10" borderId="71" xfId="0" applyNumberFormat="1" applyFont="1" applyFill="1" applyBorder="1" applyAlignment="1" applyProtection="1">
      <alignment horizontal="center" vertical="center"/>
      <protection locked="0"/>
    </xf>
    <xf numFmtId="4" fontId="7" fillId="10" borderId="72" xfId="0" applyNumberFormat="1" applyFont="1" applyFill="1" applyBorder="1" applyAlignment="1" applyProtection="1">
      <alignment horizontal="center" vertical="center"/>
      <protection locked="0"/>
    </xf>
    <xf numFmtId="4" fontId="7" fillId="10" borderId="74" xfId="0" applyNumberFormat="1" applyFont="1" applyFill="1" applyBorder="1" applyAlignment="1" applyProtection="1">
      <alignment horizontal="center" vertical="center"/>
      <protection locked="0"/>
    </xf>
    <xf numFmtId="4" fontId="7" fillId="10" borderId="75" xfId="0" applyNumberFormat="1" applyFont="1" applyFill="1" applyBorder="1" applyAlignment="1" applyProtection="1">
      <alignment horizontal="center" vertical="center"/>
      <protection locked="0"/>
    </xf>
    <xf numFmtId="4" fontId="7" fillId="10" borderId="94" xfId="0" applyNumberFormat="1" applyFont="1" applyFill="1" applyBorder="1" applyAlignment="1" applyProtection="1">
      <alignment horizontal="center" vertical="center"/>
      <protection locked="0"/>
    </xf>
    <xf numFmtId="4" fontId="7" fillId="10" borderId="95" xfId="0" applyNumberFormat="1" applyFont="1" applyFill="1" applyBorder="1" applyAlignment="1" applyProtection="1">
      <alignment horizontal="center" vertical="center"/>
      <protection locked="0"/>
    </xf>
    <xf numFmtId="3" fontId="107" fillId="24" borderId="77" xfId="13" applyNumberFormat="1" applyFont="1" applyFill="1" applyBorder="1" applyAlignment="1" applyProtection="1">
      <alignment horizontal="center" vertical="center" wrapText="1"/>
    </xf>
    <xf numFmtId="3" fontId="107" fillId="24" borderId="79" xfId="13" applyNumberFormat="1" applyFont="1" applyFill="1" applyBorder="1" applyAlignment="1" applyProtection="1">
      <alignment horizontal="center" vertical="center" wrapText="1"/>
    </xf>
    <xf numFmtId="165" fontId="20" fillId="10" borderId="30" xfId="0" applyNumberFormat="1" applyFont="1" applyFill="1" applyBorder="1" applyAlignment="1" applyProtection="1">
      <alignment horizontal="center" vertical="center"/>
      <protection locked="0"/>
    </xf>
    <xf numFmtId="165" fontId="42" fillId="10" borderId="30" xfId="0" applyNumberFormat="1" applyFont="1" applyFill="1" applyBorder="1" applyAlignment="1" applyProtection="1">
      <alignment horizontal="center" vertical="center"/>
      <protection locked="0"/>
    </xf>
    <xf numFmtId="0" fontId="118" fillId="0" borderId="0" xfId="0" applyFont="1" applyAlignment="1">
      <alignment vertical="center"/>
    </xf>
    <xf numFmtId="0" fontId="118" fillId="0" borderId="0" xfId="0" applyFont="1"/>
    <xf numFmtId="0" fontId="119" fillId="0" borderId="0" xfId="13" applyFont="1" applyAlignment="1" applyProtection="1">
      <alignment vertical="center"/>
    </xf>
    <xf numFmtId="0" fontId="0" fillId="0" borderId="16" xfId="0" applyBorder="1" applyAlignment="1">
      <alignment horizontal="left"/>
    </xf>
    <xf numFmtId="0" fontId="67" fillId="0" borderId="24" xfId="0" applyFont="1" applyBorder="1" applyAlignment="1">
      <alignment horizontal="left" vertical="center" indent="4"/>
    </xf>
    <xf numFmtId="0" fontId="111" fillId="21" borderId="106" xfId="13" applyFont="1" applyFill="1" applyBorder="1" applyAlignment="1" applyProtection="1">
      <alignment horizontal="center" vertical="center" wrapText="1"/>
    </xf>
    <xf numFmtId="3" fontId="107" fillId="10" borderId="107" xfId="13" applyNumberFormat="1" applyFont="1" applyFill="1" applyBorder="1" applyAlignment="1" applyProtection="1">
      <alignment horizontal="center" vertical="center" wrapText="1"/>
    </xf>
    <xf numFmtId="3" fontId="107" fillId="10" borderId="108" xfId="13" applyNumberFormat="1" applyFont="1" applyFill="1" applyBorder="1" applyAlignment="1" applyProtection="1">
      <alignment horizontal="center" vertical="center" wrapText="1"/>
    </xf>
    <xf numFmtId="3" fontId="107" fillId="10" borderId="109" xfId="13" applyNumberFormat="1" applyFont="1" applyFill="1" applyBorder="1" applyAlignment="1" applyProtection="1">
      <alignment horizontal="center" vertical="center" wrapText="1"/>
    </xf>
    <xf numFmtId="3" fontId="107" fillId="10" borderId="110" xfId="13" applyNumberFormat="1" applyFont="1" applyFill="1" applyBorder="1" applyAlignment="1" applyProtection="1">
      <alignment horizontal="center" vertical="center" wrapText="1"/>
    </xf>
    <xf numFmtId="3" fontId="107" fillId="10" borderId="111" xfId="13" applyNumberFormat="1" applyFont="1" applyFill="1" applyBorder="1" applyAlignment="1">
      <alignment horizontal="center" vertical="center" wrapText="1"/>
      <protection locked="0"/>
    </xf>
    <xf numFmtId="3" fontId="107" fillId="10" borderId="112" xfId="13" applyNumberFormat="1" applyFont="1" applyFill="1" applyBorder="1" applyAlignment="1" applyProtection="1">
      <alignment horizontal="center" vertical="center" wrapText="1"/>
    </xf>
    <xf numFmtId="3" fontId="107" fillId="10" borderId="113" xfId="13" applyNumberFormat="1" applyFont="1" applyFill="1" applyBorder="1" applyAlignment="1" applyProtection="1">
      <alignment horizontal="center" vertical="center" wrapText="1"/>
    </xf>
    <xf numFmtId="3" fontId="72" fillId="10" borderId="71" xfId="13" applyNumberFormat="1" applyFont="1" applyFill="1" applyBorder="1" applyAlignment="1">
      <alignment horizontal="center" vertical="center" wrapText="1"/>
      <protection locked="0"/>
    </xf>
    <xf numFmtId="3" fontId="72" fillId="10" borderId="72" xfId="13" applyNumberFormat="1" applyFont="1" applyFill="1" applyBorder="1" applyAlignment="1">
      <alignment horizontal="center" vertical="center" wrapText="1"/>
      <protection locked="0"/>
    </xf>
    <xf numFmtId="3" fontId="72" fillId="10" borderId="82" xfId="13" applyNumberFormat="1" applyFont="1" applyFill="1" applyBorder="1" applyAlignment="1">
      <alignment horizontal="center" vertical="center" wrapText="1"/>
      <protection locked="0"/>
    </xf>
    <xf numFmtId="165" fontId="0" fillId="10" borderId="26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 hidden="1"/>
    </xf>
    <xf numFmtId="0" fontId="88" fillId="0" borderId="0" xfId="0" applyFont="1" applyProtection="1">
      <protection locked="0"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94" fillId="2" borderId="1" xfId="1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5" fillId="22" borderId="0" xfId="0" applyFont="1" applyFill="1" applyAlignment="1" applyProtection="1">
      <alignment horizontal="left" vertical="center" wrapText="1"/>
      <protection hidden="1"/>
    </xf>
    <xf numFmtId="0" fontId="115" fillId="22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left"/>
      <protection hidden="1"/>
    </xf>
    <xf numFmtId="0" fontId="62" fillId="0" borderId="16" xfId="0" applyFont="1" applyBorder="1" applyAlignment="1" applyProtection="1">
      <alignment horizontal="left" vertical="center" wrapText="1" indent="2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 wrapText="1" inden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1" xfId="0" applyNumberFormat="1" applyFont="1" applyFill="1" applyBorder="1" applyAlignment="1" applyProtection="1">
      <alignment horizontal="center" vertical="center"/>
      <protection hidden="1"/>
    </xf>
    <xf numFmtId="1" fontId="14" fillId="15" borderId="38" xfId="0" applyNumberFormat="1" applyFont="1" applyFill="1" applyBorder="1" applyAlignment="1" applyProtection="1">
      <alignment horizontal="center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61" fillId="2" borderId="0" xfId="0" applyFont="1" applyFill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81" fillId="0" borderId="0" xfId="0" applyFont="1" applyAlignment="1" applyProtection="1">
      <alignment horizontal="left" vertical="center" wrapText="1"/>
      <protection hidden="1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7" fillId="3" borderId="16" xfId="0" applyFont="1" applyFill="1" applyBorder="1" applyAlignment="1" applyProtection="1">
      <alignment horizontal="center" vertical="center" wrapText="1"/>
      <protection hidden="1"/>
    </xf>
    <xf numFmtId="0" fontId="67" fillId="3" borderId="17" xfId="0" applyFont="1" applyFill="1" applyBorder="1" applyAlignment="1" applyProtection="1">
      <alignment horizontal="center" vertical="center" wrapText="1"/>
      <protection hidden="1"/>
    </xf>
    <xf numFmtId="0" fontId="61" fillId="2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2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4" fillId="10" borderId="8" xfId="0" applyFont="1" applyFill="1" applyBorder="1" applyAlignment="1" applyProtection="1">
      <alignment horizontal="left" vertical="center"/>
      <protection locked="0"/>
    </xf>
    <xf numFmtId="0" fontId="44" fillId="10" borderId="37" xfId="0" applyFont="1" applyFill="1" applyBorder="1" applyAlignment="1" applyProtection="1">
      <alignment horizontal="left" vertical="center"/>
      <protection locked="0"/>
    </xf>
    <xf numFmtId="0" fontId="44" fillId="10" borderId="0" xfId="0" applyFont="1" applyFill="1" applyAlignment="1" applyProtection="1">
      <alignment horizontal="right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justify" vertical="top" wrapText="1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14" fillId="10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0" fontId="48" fillId="0" borderId="0" xfId="0" applyFont="1" applyAlignment="1" applyProtection="1">
      <alignment horizontal="left" vertical="top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0" borderId="28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11" borderId="17" xfId="0" applyFont="1" applyFill="1" applyBorder="1" applyAlignment="1" applyProtection="1">
      <alignment horizontal="left" vertical="center"/>
      <protection hidden="1"/>
    </xf>
    <xf numFmtId="0" fontId="81" fillId="0" borderId="41" xfId="0" applyFont="1" applyBorder="1" applyAlignment="1" applyProtection="1">
      <alignment horizontal="left" vertical="center" wrapText="1"/>
      <protection hidden="1"/>
    </xf>
    <xf numFmtId="0" fontId="81" fillId="0" borderId="42" xfId="0" applyFont="1" applyBorder="1" applyAlignment="1" applyProtection="1">
      <alignment horizontal="left" vertical="center" wrapText="1"/>
      <protection hidden="1"/>
    </xf>
    <xf numFmtId="0" fontId="81" fillId="0" borderId="43" xfId="0" applyFont="1" applyBorder="1" applyAlignment="1" applyProtection="1">
      <alignment horizontal="left" vertical="center" wrapText="1"/>
      <protection hidden="1"/>
    </xf>
    <xf numFmtId="0" fontId="72" fillId="0" borderId="0" xfId="0" applyFont="1" applyAlignment="1" applyProtection="1">
      <alignment horizontal="left" vertical="center" wrapText="1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2" fillId="2" borderId="0" xfId="0" applyFont="1" applyFill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0" fontId="42" fillId="2" borderId="0" xfId="0" applyFont="1" applyFill="1" applyAlignment="1" applyProtection="1">
      <alignment horizontal="left"/>
      <protection hidden="1"/>
    </xf>
    <xf numFmtId="0" fontId="81" fillId="0" borderId="44" xfId="0" applyFont="1" applyBorder="1" applyAlignment="1" applyProtection="1">
      <alignment horizontal="left" vertical="center" wrapText="1"/>
      <protection hidden="1"/>
    </xf>
    <xf numFmtId="0" fontId="81" fillId="0" borderId="45" xfId="0" applyFont="1" applyBorder="1" applyAlignment="1" applyProtection="1">
      <alignment horizontal="left" vertical="center" wrapText="1"/>
      <protection hidden="1"/>
    </xf>
    <xf numFmtId="0" fontId="81" fillId="0" borderId="46" xfId="0" applyFont="1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4" fillId="10" borderId="2" xfId="0" applyFont="1" applyFill="1" applyBorder="1" applyAlignment="1" applyProtection="1">
      <alignment horizontal="left" vertical="center" wrapText="1" indent="1"/>
      <protection locked="0"/>
    </xf>
    <xf numFmtId="0" fontId="14" fillId="10" borderId="39" xfId="0" applyFont="1" applyFill="1" applyBorder="1" applyAlignment="1" applyProtection="1">
      <alignment horizontal="left" vertical="center" wrapText="1" indent="1"/>
      <protection locked="0"/>
    </xf>
    <xf numFmtId="0" fontId="14" fillId="10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53" xfId="0" applyFont="1" applyBorder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14" fillId="0" borderId="0" xfId="0" applyFont="1" applyAlignment="1" applyProtection="1">
      <alignment horizontal="left" indent="3"/>
      <protection hidden="1"/>
    </xf>
    <xf numFmtId="0" fontId="7" fillId="10" borderId="1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2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5" fillId="24" borderId="2" xfId="0" applyFont="1" applyFill="1" applyBorder="1" applyAlignment="1" applyProtection="1">
      <alignment horizontal="left" vertical="center" wrapText="1"/>
      <protection locked="0"/>
    </xf>
    <xf numFmtId="0" fontId="5" fillId="24" borderId="39" xfId="0" applyFont="1" applyFill="1" applyBorder="1" applyAlignment="1" applyProtection="1">
      <alignment horizontal="left" vertical="center" wrapText="1"/>
      <protection locked="0"/>
    </xf>
    <xf numFmtId="0" fontId="5" fillId="24" borderId="3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1" fontId="5" fillId="24" borderId="2" xfId="0" applyNumberFormat="1" applyFont="1" applyFill="1" applyBorder="1" applyAlignment="1" applyProtection="1">
      <alignment horizontal="left" vertical="center"/>
      <protection locked="0"/>
    </xf>
    <xf numFmtId="1" fontId="5" fillId="24" borderId="39" xfId="0" applyNumberFormat="1" applyFont="1" applyFill="1" applyBorder="1" applyAlignment="1" applyProtection="1">
      <alignment horizontal="left" vertical="center"/>
      <protection locked="0"/>
    </xf>
    <xf numFmtId="1" fontId="5" fillId="24" borderId="3" xfId="0" applyNumberFormat="1" applyFont="1" applyFill="1" applyBorder="1" applyAlignment="1" applyProtection="1">
      <alignment horizontal="left" vertical="center"/>
      <protection locked="0"/>
    </xf>
    <xf numFmtId="1" fontId="5" fillId="10" borderId="2" xfId="0" applyNumberFormat="1" applyFont="1" applyFill="1" applyBorder="1" applyAlignment="1" applyProtection="1">
      <alignment horizontal="left" vertical="center" wrapText="1"/>
      <protection locked="0"/>
    </xf>
    <xf numFmtId="1" fontId="5" fillId="10" borderId="39" xfId="0" applyNumberFormat="1" applyFont="1" applyFill="1" applyBorder="1" applyAlignment="1" applyProtection="1">
      <alignment horizontal="left" vertical="center" wrapText="1"/>
      <protection locked="0"/>
    </xf>
    <xf numFmtId="1" fontId="5" fillId="10" borderId="3" xfId="0" applyNumberFormat="1" applyFont="1" applyFill="1" applyBorder="1" applyAlignment="1" applyProtection="1">
      <alignment horizontal="left" vertical="center" wrapText="1"/>
      <protection locked="0"/>
    </xf>
    <xf numFmtId="0" fontId="107" fillId="21" borderId="18" xfId="13" applyFont="1" applyFill="1" applyBorder="1" applyAlignment="1" applyProtection="1">
      <alignment horizontal="center" vertical="center" wrapText="1"/>
    </xf>
    <xf numFmtId="0" fontId="107" fillId="21" borderId="17" xfId="13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indent="2"/>
    </xf>
    <xf numFmtId="0" fontId="7" fillId="0" borderId="39" xfId="0" applyFont="1" applyBorder="1" applyAlignment="1">
      <alignment horizontal="left" vertical="center" indent="2"/>
    </xf>
    <xf numFmtId="0" fontId="7" fillId="10" borderId="39" xfId="0" applyFont="1" applyFill="1" applyBorder="1" applyAlignment="1" applyProtection="1">
      <alignment horizontal="left" vertical="center" wrapText="1"/>
      <protection locked="0"/>
    </xf>
    <xf numFmtId="0" fontId="7" fillId="10" borderId="3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10" borderId="2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right" vertical="center" wrapText="1" indent="1"/>
    </xf>
    <xf numFmtId="0" fontId="14" fillId="0" borderId="66" xfId="0" applyFont="1" applyBorder="1" applyAlignment="1">
      <alignment horizontal="right" vertical="center" wrapText="1" indent="1"/>
    </xf>
    <xf numFmtId="0" fontId="14" fillId="21" borderId="59" xfId="13" applyFont="1" applyFill="1" applyBorder="1" applyAlignment="1" applyProtection="1">
      <alignment horizontal="center" vertical="center" wrapText="1"/>
    </xf>
    <xf numFmtId="0" fontId="14" fillId="21" borderId="60" xfId="13" applyFont="1" applyFill="1" applyBorder="1" applyAlignment="1" applyProtection="1">
      <alignment horizontal="center" vertical="center" wrapText="1"/>
    </xf>
    <xf numFmtId="0" fontId="67" fillId="2" borderId="5" xfId="13" applyFont="1" applyFill="1" applyBorder="1" applyAlignment="1" applyProtection="1">
      <alignment horizontal="left" vertical="center"/>
    </xf>
    <xf numFmtId="0" fontId="67" fillId="2" borderId="0" xfId="13" applyFont="1" applyFill="1" applyAlignment="1" applyProtection="1">
      <alignment horizontal="left" vertical="center"/>
    </xf>
    <xf numFmtId="0" fontId="14" fillId="19" borderId="103" xfId="13" applyFont="1" applyFill="1" applyBorder="1" applyAlignment="1" applyProtection="1">
      <alignment horizontal="center" vertical="center" wrapText="1"/>
    </xf>
    <xf numFmtId="0" fontId="14" fillId="19" borderId="104" xfId="13" applyFont="1" applyFill="1" applyBorder="1" applyAlignment="1" applyProtection="1">
      <alignment horizontal="center" vertical="center" wrapText="1"/>
    </xf>
    <xf numFmtId="0" fontId="14" fillId="21" borderId="55" xfId="13" applyFont="1" applyFill="1" applyBorder="1" applyAlignment="1" applyProtection="1">
      <alignment horizontal="center" vertical="center" wrapText="1"/>
    </xf>
    <xf numFmtId="0" fontId="14" fillId="21" borderId="57" xfId="13" applyFont="1" applyFill="1" applyBorder="1" applyAlignment="1" applyProtection="1">
      <alignment horizontal="center" vertical="center" wrapText="1"/>
    </xf>
    <xf numFmtId="0" fontId="14" fillId="21" borderId="54" xfId="13" applyFont="1" applyFill="1" applyBorder="1" applyAlignment="1" applyProtection="1">
      <alignment horizontal="center" vertical="center" wrapText="1"/>
    </xf>
    <xf numFmtId="0" fontId="14" fillId="21" borderId="77" xfId="13" applyFont="1" applyFill="1" applyBorder="1" applyAlignment="1" applyProtection="1">
      <alignment horizontal="center" vertical="center"/>
    </xf>
    <xf numFmtId="0" fontId="14" fillId="21" borderId="78" xfId="13" applyFont="1" applyFill="1" applyBorder="1" applyAlignment="1" applyProtection="1">
      <alignment horizontal="center" vertical="center"/>
    </xf>
    <xf numFmtId="0" fontId="14" fillId="21" borderId="18" xfId="13" applyFont="1" applyFill="1" applyBorder="1" applyAlignment="1" applyProtection="1">
      <alignment horizontal="center" vertical="center"/>
    </xf>
    <xf numFmtId="0" fontId="14" fillId="21" borderId="17" xfId="13" applyFont="1" applyFill="1" applyBorder="1" applyAlignment="1" applyProtection="1">
      <alignment horizontal="center" vertical="center"/>
    </xf>
    <xf numFmtId="0" fontId="107" fillId="21" borderId="16" xfId="13" applyFont="1" applyFill="1" applyBorder="1" applyAlignment="1" applyProtection="1">
      <alignment horizontal="center" vertical="center" wrapText="1"/>
    </xf>
    <xf numFmtId="0" fontId="107" fillId="21" borderId="58" xfId="13" applyFont="1" applyFill="1" applyBorder="1" applyAlignment="1" applyProtection="1">
      <alignment horizontal="center" vertical="center" wrapText="1"/>
    </xf>
    <xf numFmtId="0" fontId="107" fillId="21" borderId="105" xfId="13" applyFont="1" applyFill="1" applyBorder="1" applyAlignment="1" applyProtection="1">
      <alignment horizontal="center" vertical="center" wrapText="1"/>
    </xf>
    <xf numFmtId="0" fontId="14" fillId="19" borderId="18" xfId="13" applyFont="1" applyFill="1" applyBorder="1" applyAlignment="1" applyProtection="1">
      <alignment horizontal="center" vertical="center" wrapText="1"/>
    </xf>
    <xf numFmtId="0" fontId="14" fillId="19" borderId="17" xfId="13" applyFont="1" applyFill="1" applyBorder="1" applyAlignment="1" applyProtection="1">
      <alignment horizontal="center" vertical="center" wrapText="1"/>
    </xf>
    <xf numFmtId="0" fontId="14" fillId="19" borderId="16" xfId="13" applyFont="1" applyFill="1" applyBorder="1" applyAlignment="1" applyProtection="1">
      <alignment horizontal="center" vertical="center" wrapText="1"/>
    </xf>
    <xf numFmtId="0" fontId="42" fillId="21" borderId="25" xfId="0" applyFont="1" applyFill="1" applyBorder="1" applyAlignment="1">
      <alignment horizontal="center" vertical="center" wrapText="1"/>
    </xf>
    <xf numFmtId="0" fontId="42" fillId="21" borderId="35" xfId="0" applyFont="1" applyFill="1" applyBorder="1" applyAlignment="1">
      <alignment horizontal="center" vertical="center" wrapText="1"/>
    </xf>
    <xf numFmtId="0" fontId="42" fillId="21" borderId="10" xfId="0" applyFont="1" applyFill="1" applyBorder="1" applyAlignment="1">
      <alignment horizontal="center" vertical="center" wrapText="1"/>
    </xf>
    <xf numFmtId="0" fontId="42" fillId="21" borderId="9" xfId="0" applyFont="1" applyFill="1" applyBorder="1" applyAlignment="1">
      <alignment horizontal="center" vertical="center" wrapText="1"/>
    </xf>
    <xf numFmtId="0" fontId="42" fillId="21" borderId="18" xfId="0" applyFont="1" applyFill="1" applyBorder="1" applyAlignment="1">
      <alignment horizontal="left" vertical="center"/>
    </xf>
    <xf numFmtId="0" fontId="42" fillId="21" borderId="17" xfId="0" applyFont="1" applyFill="1" applyBorder="1" applyAlignment="1">
      <alignment horizontal="left" vertical="center"/>
    </xf>
    <xf numFmtId="0" fontId="14" fillId="21" borderId="18" xfId="13" applyFont="1" applyFill="1" applyBorder="1" applyAlignment="1" applyProtection="1">
      <alignment horizontal="left" vertical="center"/>
    </xf>
    <xf numFmtId="0" fontId="14" fillId="21" borderId="17" xfId="13" applyFont="1" applyFill="1" applyBorder="1" applyAlignment="1" applyProtection="1">
      <alignment horizontal="left" vertical="center"/>
    </xf>
    <xf numFmtId="3" fontId="0" fillId="10" borderId="18" xfId="0" applyNumberFormat="1" applyFill="1" applyBorder="1" applyAlignment="1" applyProtection="1">
      <alignment horizontal="center" vertical="center"/>
      <protection locked="0"/>
    </xf>
    <xf numFmtId="3" fontId="0" fillId="10" borderId="17" xfId="0" applyNumberFormat="1" applyFill="1" applyBorder="1" applyAlignment="1" applyProtection="1">
      <alignment horizontal="center" vertical="center"/>
      <protection locked="0"/>
    </xf>
    <xf numFmtId="0" fontId="42" fillId="21" borderId="59" xfId="0" applyFont="1" applyFill="1" applyBorder="1" applyAlignment="1">
      <alignment horizontal="left" vertical="center"/>
    </xf>
    <xf numFmtId="0" fontId="42" fillId="21" borderId="60" xfId="0" applyFont="1" applyFill="1" applyBorder="1" applyAlignment="1">
      <alignment horizontal="left" vertical="center"/>
    </xf>
    <xf numFmtId="0" fontId="42" fillId="21" borderId="25" xfId="0" applyFont="1" applyFill="1" applyBorder="1" applyAlignment="1">
      <alignment horizontal="left" vertical="center"/>
    </xf>
    <xf numFmtId="0" fontId="42" fillId="21" borderId="35" xfId="0" applyFont="1" applyFill="1" applyBorder="1" applyAlignment="1">
      <alignment horizontal="left" vertical="center"/>
    </xf>
    <xf numFmtId="0" fontId="14" fillId="21" borderId="10" xfId="13" applyFont="1" applyFill="1" applyBorder="1" applyAlignment="1" applyProtection="1">
      <alignment horizontal="left" vertical="center"/>
    </xf>
    <xf numFmtId="0" fontId="14" fillId="21" borderId="9" xfId="13" applyFont="1" applyFill="1" applyBorder="1" applyAlignment="1" applyProtection="1">
      <alignment horizontal="left" vertical="center"/>
    </xf>
    <xf numFmtId="0" fontId="7" fillId="10" borderId="6" xfId="0" applyFont="1" applyFill="1" applyBorder="1" applyAlignment="1" applyProtection="1">
      <alignment horizontal="left" vertical="center" indent="1"/>
      <protection locked="0"/>
    </xf>
    <xf numFmtId="0" fontId="7" fillId="10" borderId="7" xfId="0" applyFont="1" applyFill="1" applyBorder="1" applyAlignment="1" applyProtection="1">
      <alignment horizontal="left" vertical="center" indent="1"/>
      <protection locked="0"/>
    </xf>
    <xf numFmtId="0" fontId="7" fillId="10" borderId="65" xfId="0" applyFont="1" applyFill="1" applyBorder="1" applyAlignment="1" applyProtection="1">
      <alignment horizontal="left" vertical="center" indent="1"/>
      <protection locked="0"/>
    </xf>
    <xf numFmtId="0" fontId="7" fillId="10" borderId="28" xfId="0" applyFont="1" applyFill="1" applyBorder="1" applyAlignment="1" applyProtection="1">
      <alignment horizontal="left" vertical="center" indent="1"/>
      <protection locked="0"/>
    </xf>
    <xf numFmtId="0" fontId="7" fillId="10" borderId="15" xfId="0" applyFont="1" applyFill="1" applyBorder="1" applyAlignment="1" applyProtection="1">
      <alignment horizontal="left" vertical="center" indent="1"/>
      <protection locked="0"/>
    </xf>
    <xf numFmtId="0" fontId="7" fillId="10" borderId="14" xfId="0" applyFont="1" applyFill="1" applyBorder="1" applyAlignment="1" applyProtection="1">
      <alignment horizontal="left" vertical="center" indent="1"/>
      <protection locked="0"/>
    </xf>
    <xf numFmtId="0" fontId="7" fillId="10" borderId="28" xfId="0" applyFont="1" applyFill="1" applyBorder="1" applyAlignment="1" applyProtection="1">
      <alignment horizontal="left" vertical="center" wrapText="1"/>
      <protection locked="0"/>
    </xf>
    <xf numFmtId="0" fontId="14" fillId="0" borderId="26" xfId="13" applyFont="1" applyBorder="1" applyAlignment="1" applyProtection="1">
      <alignment horizontal="left" vertical="center" wrapText="1"/>
    </xf>
    <xf numFmtId="0" fontId="14" fillId="0" borderId="18" xfId="13" applyFont="1" applyBorder="1" applyAlignment="1" applyProtection="1">
      <alignment horizontal="left" vertical="center" wrapText="1"/>
    </xf>
    <xf numFmtId="0" fontId="111" fillId="21" borderId="71" xfId="13" applyFont="1" applyFill="1" applyBorder="1" applyAlignment="1" applyProtection="1">
      <alignment horizontal="center" vertical="center" wrapText="1"/>
    </xf>
    <xf numFmtId="0" fontId="111" fillId="21" borderId="21" xfId="13" applyFont="1" applyFill="1" applyBorder="1" applyAlignment="1" applyProtection="1">
      <alignment horizontal="center" vertical="center" wrapText="1"/>
    </xf>
    <xf numFmtId="0" fontId="111" fillId="21" borderId="72" xfId="13" applyFont="1" applyFill="1" applyBorder="1" applyAlignment="1" applyProtection="1">
      <alignment horizontal="center" vertical="center" wrapText="1"/>
    </xf>
    <xf numFmtId="0" fontId="111" fillId="21" borderId="93" xfId="13" applyFont="1" applyFill="1" applyBorder="1" applyAlignment="1" applyProtection="1">
      <alignment horizontal="center" vertical="center" wrapText="1"/>
    </xf>
    <xf numFmtId="0" fontId="42" fillId="21" borderId="2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62" fillId="0" borderId="28" xfId="0" applyFont="1" applyBorder="1" applyAlignment="1" applyProtection="1">
      <alignment horizontal="left" vertical="center" wrapText="1"/>
      <protection locked="0"/>
    </xf>
    <xf numFmtId="0" fontId="109" fillId="21" borderId="25" xfId="0" applyFont="1" applyFill="1" applyBorder="1" applyAlignment="1">
      <alignment horizontal="center" vertical="center" wrapText="1"/>
    </xf>
    <xf numFmtId="0" fontId="109" fillId="21" borderId="35" xfId="0" applyFont="1" applyFill="1" applyBorder="1" applyAlignment="1">
      <alignment horizontal="center" vertical="center" wrapText="1"/>
    </xf>
    <xf numFmtId="0" fontId="109" fillId="21" borderId="10" xfId="0" applyFont="1" applyFill="1" applyBorder="1" applyAlignment="1">
      <alignment horizontal="center" vertical="center" wrapText="1"/>
    </xf>
    <xf numFmtId="0" fontId="109" fillId="21" borderId="9" xfId="0" applyFont="1" applyFill="1" applyBorder="1" applyAlignment="1">
      <alignment horizontal="center" vertical="center" wrapText="1"/>
    </xf>
    <xf numFmtId="0" fontId="109" fillId="21" borderId="26" xfId="0" applyFont="1" applyFill="1" applyBorder="1" applyAlignment="1">
      <alignment horizontal="center" vertical="center" wrapText="1"/>
    </xf>
    <xf numFmtId="3" fontId="7" fillId="10" borderId="18" xfId="0" applyNumberFormat="1" applyFont="1" applyFill="1" applyBorder="1" applyAlignment="1" applyProtection="1">
      <alignment horizontal="center" vertical="center"/>
      <protection locked="0"/>
    </xf>
    <xf numFmtId="3" fontId="7" fillId="10" borderId="16" xfId="0" applyNumberFormat="1" applyFont="1" applyFill="1" applyBorder="1" applyAlignment="1" applyProtection="1">
      <alignment horizontal="center" vertical="center"/>
      <protection locked="0"/>
    </xf>
    <xf numFmtId="3" fontId="7" fillId="10" borderId="17" xfId="0" applyNumberFormat="1" applyFont="1" applyFill="1" applyBorder="1" applyAlignment="1" applyProtection="1">
      <alignment horizontal="center" vertical="center"/>
      <protection locked="0"/>
    </xf>
    <xf numFmtId="0" fontId="107" fillId="21" borderId="25" xfId="13" applyFont="1" applyFill="1" applyBorder="1" applyAlignment="1" applyProtection="1">
      <alignment horizontal="center" vertical="center" wrapText="1"/>
    </xf>
    <xf numFmtId="0" fontId="107" fillId="21" borderId="5" xfId="13" applyFont="1" applyFill="1" applyBorder="1" applyAlignment="1" applyProtection="1">
      <alignment horizontal="center" vertical="center" wrapText="1"/>
    </xf>
    <xf numFmtId="0" fontId="107" fillId="21" borderId="35" xfId="13" applyFont="1" applyFill="1" applyBorder="1" applyAlignment="1" applyProtection="1">
      <alignment horizontal="center" vertical="center" wrapText="1"/>
    </xf>
    <xf numFmtId="0" fontId="111" fillId="21" borderId="31" xfId="13" applyFont="1" applyFill="1" applyBorder="1" applyAlignment="1" applyProtection="1">
      <alignment horizontal="center" vertical="center" wrapText="1"/>
    </xf>
    <xf numFmtId="0" fontId="111" fillId="21" borderId="22" xfId="13" applyFont="1" applyFill="1" applyBorder="1" applyAlignment="1" applyProtection="1">
      <alignment horizontal="center" vertical="center" wrapText="1"/>
    </xf>
    <xf numFmtId="0" fontId="111" fillId="21" borderId="38" xfId="13" applyFont="1" applyFill="1" applyBorder="1" applyAlignment="1" applyProtection="1">
      <alignment horizontal="center" vertical="center" wrapText="1"/>
    </xf>
    <xf numFmtId="3" fontId="0" fillId="10" borderId="18" xfId="0" applyNumberFormat="1" applyFill="1" applyBorder="1" applyAlignment="1" applyProtection="1">
      <alignment horizontal="center"/>
      <protection locked="0"/>
    </xf>
    <xf numFmtId="3" fontId="0" fillId="10" borderId="96" xfId="0" applyNumberFormat="1" applyFill="1" applyBorder="1" applyAlignment="1" applyProtection="1">
      <alignment horizontal="center"/>
      <protection locked="0"/>
    </xf>
    <xf numFmtId="3" fontId="61" fillId="23" borderId="26" xfId="0" applyNumberFormat="1" applyFont="1" applyFill="1" applyBorder="1" applyAlignment="1" applyProtection="1">
      <alignment horizontal="center" vertical="center"/>
      <protection locked="0"/>
    </xf>
    <xf numFmtId="0" fontId="109" fillId="21" borderId="25" xfId="0" applyFont="1" applyFill="1" applyBorder="1" applyAlignment="1">
      <alignment horizontal="center" vertical="center"/>
    </xf>
    <xf numFmtId="0" fontId="109" fillId="21" borderId="35" xfId="0" applyFont="1" applyFill="1" applyBorder="1" applyAlignment="1">
      <alignment horizontal="center" vertical="center"/>
    </xf>
    <xf numFmtId="168" fontId="7" fillId="1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3" fontId="0" fillId="10" borderId="19" xfId="0" applyNumberFormat="1" applyFill="1" applyBorder="1" applyAlignment="1" applyProtection="1">
      <alignment horizontal="center"/>
      <protection locked="0"/>
    </xf>
    <xf numFmtId="3" fontId="0" fillId="10" borderId="17" xfId="0" applyNumberFormat="1" applyFill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 indent="1"/>
    </xf>
    <xf numFmtId="0" fontId="67" fillId="14" borderId="18" xfId="0" applyFont="1" applyFill="1" applyBorder="1" applyAlignment="1">
      <alignment horizontal="left" vertical="center" wrapText="1" indent="7"/>
    </xf>
    <xf numFmtId="0" fontId="67" fillId="14" borderId="16" xfId="0" applyFont="1" applyFill="1" applyBorder="1" applyAlignment="1">
      <alignment horizontal="left" vertical="center" wrapText="1" indent="7"/>
    </xf>
    <xf numFmtId="0" fontId="67" fillId="0" borderId="0" xfId="0" applyFont="1" applyAlignment="1">
      <alignment horizontal="left" vertical="center" wrapText="1"/>
    </xf>
    <xf numFmtId="0" fontId="42" fillId="0" borderId="16" xfId="0" applyFont="1" applyBorder="1" applyAlignment="1">
      <alignment horizontal="left" vertical="center"/>
    </xf>
    <xf numFmtId="168" fontId="7" fillId="10" borderId="54" xfId="0" applyNumberFormat="1" applyFont="1" applyFill="1" applyBorder="1" applyAlignment="1" applyProtection="1">
      <alignment horizontal="center" vertical="center"/>
      <protection locked="0"/>
    </xf>
    <xf numFmtId="168" fontId="7" fillId="10" borderId="55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left"/>
    </xf>
    <xf numFmtId="0" fontId="7" fillId="10" borderId="26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13" fillId="0" borderId="0" xfId="13" applyFont="1" applyAlignment="1" applyProtection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109" fillId="21" borderId="24" xfId="0" applyFont="1" applyFill="1" applyBorder="1" applyAlignment="1">
      <alignment horizontal="center" vertical="center"/>
    </xf>
    <xf numFmtId="0" fontId="109" fillId="21" borderId="23" xfId="0" applyFont="1" applyFill="1" applyBorder="1" applyAlignment="1">
      <alignment horizontal="center" vertical="center"/>
    </xf>
    <xf numFmtId="0" fontId="109" fillId="21" borderId="24" xfId="0" applyFont="1" applyFill="1" applyBorder="1" applyAlignment="1">
      <alignment horizontal="center" vertical="center" wrapText="1"/>
    </xf>
    <xf numFmtId="0" fontId="109" fillId="21" borderId="23" xfId="0" applyFont="1" applyFill="1" applyBorder="1" applyAlignment="1">
      <alignment horizontal="center" vertical="center" wrapText="1"/>
    </xf>
    <xf numFmtId="0" fontId="109" fillId="21" borderId="6" xfId="0" applyFont="1" applyFill="1" applyBorder="1" applyAlignment="1">
      <alignment horizontal="center" vertical="center"/>
    </xf>
    <xf numFmtId="0" fontId="109" fillId="21" borderId="7" xfId="0" applyFont="1" applyFill="1" applyBorder="1" applyAlignment="1">
      <alignment horizontal="center" vertical="center"/>
    </xf>
    <xf numFmtId="0" fontId="109" fillId="21" borderId="61" xfId="0" applyFont="1" applyFill="1" applyBorder="1" applyAlignment="1">
      <alignment horizontal="center" vertical="center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0" borderId="61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33" fillId="0" borderId="65" xfId="0" applyFont="1" applyBorder="1" applyAlignment="1" applyProtection="1">
      <alignment horizontal="center" vertical="center"/>
      <protection locked="0"/>
    </xf>
    <xf numFmtId="0" fontId="33" fillId="0" borderId="63" xfId="0" applyFont="1" applyBorder="1" applyAlignment="1" applyProtection="1">
      <alignment horizontal="center" vertical="center"/>
      <protection locked="0"/>
    </xf>
    <xf numFmtId="0" fontId="7" fillId="10" borderId="2" xfId="0" applyFont="1" applyFill="1" applyBorder="1" applyAlignment="1" applyProtection="1">
      <alignment horizontal="left" vertical="top" wrapText="1"/>
      <protection locked="0"/>
    </xf>
    <xf numFmtId="0" fontId="7" fillId="10" borderId="39" xfId="0" applyFont="1" applyFill="1" applyBorder="1" applyAlignment="1" applyProtection="1">
      <alignment horizontal="left" vertical="top" wrapText="1"/>
      <protection locked="0"/>
    </xf>
    <xf numFmtId="0" fontId="7" fillId="10" borderId="3" xfId="0" applyFont="1" applyFill="1" applyBorder="1" applyAlignment="1" applyProtection="1">
      <alignment horizontal="left" vertical="top" wrapText="1"/>
      <protection locked="0"/>
    </xf>
    <xf numFmtId="0" fontId="107" fillId="21" borderId="24" xfId="13" applyFont="1" applyFill="1" applyBorder="1" applyAlignment="1" applyProtection="1">
      <alignment horizontal="center" vertical="center" wrapText="1"/>
    </xf>
    <xf numFmtId="0" fontId="107" fillId="21" borderId="23" xfId="13" applyFont="1" applyFill="1" applyBorder="1" applyAlignment="1" applyProtection="1">
      <alignment horizontal="center"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 wrapText="1"/>
    </xf>
    <xf numFmtId="0" fontId="42" fillId="0" borderId="61" xfId="0" applyFont="1" applyBorder="1" applyAlignment="1">
      <alignment horizontal="left" vertical="center" wrapText="1"/>
    </xf>
    <xf numFmtId="3" fontId="7" fillId="10" borderId="100" xfId="0" applyNumberFormat="1" applyFont="1" applyFill="1" applyBorder="1" applyAlignment="1" applyProtection="1">
      <alignment horizontal="center" vertical="top"/>
      <protection locked="0"/>
    </xf>
    <xf numFmtId="3" fontId="7" fillId="10" borderId="98" xfId="0" applyNumberFormat="1" applyFont="1" applyFill="1" applyBorder="1" applyAlignment="1" applyProtection="1">
      <alignment horizontal="center" vertical="top"/>
      <protection locked="0"/>
    </xf>
    <xf numFmtId="3" fontId="7" fillId="10" borderId="24" xfId="0" applyNumberFormat="1" applyFont="1" applyFill="1" applyBorder="1" applyAlignment="1" applyProtection="1">
      <alignment horizontal="center" vertical="top"/>
      <protection locked="0"/>
    </xf>
    <xf numFmtId="3" fontId="7" fillId="10" borderId="23" xfId="0" applyNumberFormat="1" applyFont="1" applyFill="1" applyBorder="1" applyAlignment="1" applyProtection="1">
      <alignment horizontal="center" vertical="top"/>
      <protection locked="0"/>
    </xf>
    <xf numFmtId="3" fontId="7" fillId="10" borderId="10" xfId="0" applyNumberFormat="1" applyFont="1" applyFill="1" applyBorder="1" applyAlignment="1" applyProtection="1">
      <alignment horizontal="center" vertical="top"/>
      <protection locked="0"/>
    </xf>
    <xf numFmtId="3" fontId="7" fillId="10" borderId="9" xfId="0" applyNumberFormat="1" applyFont="1" applyFill="1" applyBorder="1" applyAlignment="1" applyProtection="1">
      <alignment horizontal="center" vertical="top"/>
      <protection locked="0"/>
    </xf>
    <xf numFmtId="0" fontId="7" fillId="10" borderId="10" xfId="0" applyFont="1" applyFill="1" applyBorder="1" applyAlignment="1" applyProtection="1">
      <alignment horizontal="left" vertical="center"/>
      <protection locked="0"/>
    </xf>
    <xf numFmtId="0" fontId="7" fillId="10" borderId="8" xfId="0" applyFont="1" applyFill="1" applyBorder="1" applyAlignment="1" applyProtection="1">
      <alignment horizontal="left" vertical="center"/>
      <protection locked="0"/>
    </xf>
    <xf numFmtId="0" fontId="7" fillId="10" borderId="9" xfId="0" applyFont="1" applyFill="1" applyBorder="1" applyAlignment="1" applyProtection="1">
      <alignment horizontal="left" vertical="center"/>
      <protection locked="0"/>
    </xf>
    <xf numFmtId="0" fontId="42" fillId="0" borderId="100" xfId="0" applyFont="1" applyBorder="1" applyAlignment="1">
      <alignment horizontal="left" vertic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98" xfId="0" applyFont="1" applyBorder="1" applyAlignment="1">
      <alignment horizontal="left" vertical="center" wrapText="1"/>
    </xf>
    <xf numFmtId="3" fontId="7" fillId="10" borderId="25" xfId="0" applyNumberFormat="1" applyFont="1" applyFill="1" applyBorder="1" applyAlignment="1" applyProtection="1">
      <alignment horizontal="center" vertical="center"/>
      <protection locked="0"/>
    </xf>
    <xf numFmtId="3" fontId="7" fillId="10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100" xfId="0" applyFont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98" xfId="0" applyBorder="1" applyAlignment="1">
      <alignment horizontal="left" vertical="center" wrapText="1"/>
    </xf>
    <xf numFmtId="0" fontId="7" fillId="10" borderId="24" xfId="0" applyFont="1" applyFill="1" applyBorder="1" applyAlignment="1" applyProtection="1">
      <alignment horizontal="left" vertical="center" wrapText="1"/>
      <protection locked="0"/>
    </xf>
    <xf numFmtId="0" fontId="7" fillId="10" borderId="0" xfId="0" applyFont="1" applyFill="1" applyAlignment="1" applyProtection="1">
      <alignment horizontal="left" vertical="center"/>
      <protection locked="0"/>
    </xf>
    <xf numFmtId="0" fontId="7" fillId="10" borderId="23" xfId="0" applyFont="1" applyFill="1" applyBorder="1" applyAlignment="1" applyProtection="1">
      <alignment horizontal="left" vertical="center"/>
      <protection locked="0"/>
    </xf>
    <xf numFmtId="0" fontId="33" fillId="0" borderId="100" xfId="0" applyFont="1" applyBorder="1" applyAlignment="1" applyProtection="1">
      <alignment horizontal="center" vertical="center"/>
      <protection locked="0"/>
    </xf>
    <xf numFmtId="0" fontId="33" fillId="0" borderId="98" xfId="0" applyFont="1" applyBorder="1" applyAlignment="1" applyProtection="1">
      <alignment horizontal="center" vertical="center"/>
      <protection locked="0"/>
    </xf>
    <xf numFmtId="0" fontId="4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102" xfId="0" applyFont="1" applyBorder="1" applyAlignment="1">
      <alignment horizontal="right" vertical="center"/>
    </xf>
    <xf numFmtId="0" fontId="7" fillId="1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10" borderId="67" xfId="0" applyFont="1" applyFill="1" applyBorder="1" applyAlignment="1" applyProtection="1">
      <alignment horizontal="left" vertical="center" wrapText="1"/>
      <protection locked="0"/>
    </xf>
    <xf numFmtId="0" fontId="7" fillId="10" borderId="101" xfId="0" applyFont="1" applyFill="1" applyBorder="1" applyAlignment="1" applyProtection="1">
      <alignment horizontal="left" vertical="center" wrapText="1"/>
      <protection locked="0"/>
    </xf>
    <xf numFmtId="0" fontId="7" fillId="10" borderId="68" xfId="0" applyFont="1" applyFill="1" applyBorder="1" applyAlignment="1" applyProtection="1">
      <alignment horizontal="left" vertical="center" wrapText="1"/>
      <protection locked="0"/>
    </xf>
    <xf numFmtId="0" fontId="7" fillId="10" borderId="69" xfId="0" applyFont="1" applyFill="1" applyBorder="1" applyAlignment="1" applyProtection="1">
      <alignment horizontal="left" vertical="center" wrapText="1"/>
      <protection locked="0"/>
    </xf>
    <xf numFmtId="0" fontId="7" fillId="10" borderId="1" xfId="0" applyFont="1" applyFill="1" applyBorder="1" applyAlignment="1" applyProtection="1">
      <alignment horizontal="left" vertical="center" wrapText="1"/>
      <protection locked="0"/>
    </xf>
    <xf numFmtId="0" fontId="7" fillId="10" borderId="70" xfId="0" applyFont="1" applyFill="1" applyBorder="1" applyAlignment="1" applyProtection="1">
      <alignment horizontal="left" vertical="center" wrapText="1"/>
      <protection locked="0"/>
    </xf>
    <xf numFmtId="0" fontId="42" fillId="21" borderId="26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83" fillId="0" borderId="0" xfId="5" applyFont="1" applyAlignment="1">
      <alignment horizontal="left" vertical="center"/>
    </xf>
    <xf numFmtId="0" fontId="83" fillId="0" borderId="0" xfId="5" applyFont="1" applyAlignment="1">
      <alignment horizontal="justify" vertical="center" wrapText="1"/>
    </xf>
    <xf numFmtId="0" fontId="86" fillId="17" borderId="17" xfId="5" applyFont="1" applyFill="1" applyBorder="1" applyAlignment="1">
      <alignment horizontal="left" vertical="center"/>
    </xf>
    <xf numFmtId="0" fontId="86" fillId="17" borderId="26" xfId="5" applyFont="1" applyFill="1" applyBorder="1" applyAlignment="1">
      <alignment horizontal="left" vertical="center"/>
    </xf>
    <xf numFmtId="0" fontId="83" fillId="0" borderId="17" xfId="5" applyFont="1" applyBorder="1" applyAlignment="1">
      <alignment horizontal="left" vertical="center"/>
    </xf>
    <xf numFmtId="0" fontId="83" fillId="0" borderId="26" xfId="5" applyFont="1" applyBorder="1" applyAlignment="1">
      <alignment horizontal="left" vertical="center"/>
    </xf>
    <xf numFmtId="0" fontId="88" fillId="18" borderId="17" xfId="5" applyFont="1" applyFill="1" applyBorder="1" applyAlignment="1">
      <alignment horizontal="left" vertical="center"/>
    </xf>
    <xf numFmtId="0" fontId="88" fillId="18" borderId="26" xfId="5" applyFont="1" applyFill="1" applyBorder="1" applyAlignment="1">
      <alignment horizontal="left" vertical="center"/>
    </xf>
    <xf numFmtId="0" fontId="83" fillId="0" borderId="5" xfId="5" applyFont="1" applyBorder="1" applyAlignment="1">
      <alignment horizontal="left" vertical="center"/>
    </xf>
    <xf numFmtId="0" fontId="83" fillId="0" borderId="17" xfId="5" applyFont="1" applyBorder="1" applyAlignment="1">
      <alignment horizontal="center" vertical="center"/>
    </xf>
    <xf numFmtId="0" fontId="83" fillId="0" borderId="26" xfId="5" applyFont="1" applyBorder="1" applyAlignment="1">
      <alignment horizontal="center" vertical="center"/>
    </xf>
    <xf numFmtId="0" fontId="83" fillId="0" borderId="27" xfId="5" applyFont="1" applyBorder="1" applyAlignment="1">
      <alignment horizontal="center" vertical="center"/>
    </xf>
    <xf numFmtId="0" fontId="11" fillId="0" borderId="0" xfId="5" applyAlignment="1">
      <alignment horizontal="center" vertical="center"/>
    </xf>
    <xf numFmtId="0" fontId="84" fillId="0" borderId="47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left" vertical="center" wrapText="1"/>
    </xf>
    <xf numFmtId="0" fontId="84" fillId="0" borderId="49" xfId="5" applyFont="1" applyBorder="1" applyAlignment="1">
      <alignment horizontal="left" vertical="center" wrapText="1"/>
    </xf>
    <xf numFmtId="0" fontId="21" fillId="14" borderId="24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5">
    <cellStyle name="Collegamento ipertestuale" xfId="11" builtinId="8"/>
    <cellStyle name="Migliaia" xfId="12" builtinId="3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Normale 6" xfId="13" xr:uid="{1A81101B-1350-47C0-905E-6595FFA64B0C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  <cellStyle name="Percentuale 4" xfId="14" xr:uid="{E7605927-3F4D-4A7D-8003-917283EB763A}"/>
  </cellStyles>
  <dxfs count="7"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 tint="-0.14996795556505021"/>
      </font>
    </dxf>
    <dxf>
      <font>
        <strike/>
        <color theme="0" tint="-0.14993743705557422"/>
      </font>
      <fill>
        <patternFill>
          <bgColor theme="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  <border>
        <left/>
        <right/>
        <top/>
        <bottom/>
        <vertical/>
        <horizontal/>
      </border>
    </dxf>
    <dxf>
      <font>
        <color theme="0" tint="-0.14996795556505021"/>
      </font>
    </dxf>
  </dxfs>
  <tableStyles count="0" defaultTableStyle="TableStyleMedium9" defaultPivotStyle="PivotStyleLight16"/>
  <colors>
    <mruColors>
      <color rgb="FF009900"/>
      <color rgb="FF99FF99"/>
      <color rgb="FFCDFFCD"/>
      <color rgb="FFEFEFDD"/>
      <color rgb="FFFFFFCC"/>
      <color rgb="FFCCFFCC"/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K$241" lockText="1" noThreeD="1"/>
</file>

<file path=xl/ctrlProps/ctrlProp100.xml><?xml version="1.0" encoding="utf-8"?>
<formControlPr xmlns="http://schemas.microsoft.com/office/spreadsheetml/2009/9/main" objectType="CheckBox" fmlaLink="$J$107" lockText="1" noThreeD="1"/>
</file>

<file path=xl/ctrlProps/ctrlProp101.xml><?xml version="1.0" encoding="utf-8"?>
<formControlPr xmlns="http://schemas.microsoft.com/office/spreadsheetml/2009/9/main" objectType="CheckBox" fmlaLink="$L$107" lockText="1" noThreeD="1"/>
</file>

<file path=xl/ctrlProps/ctrlProp102.xml><?xml version="1.0" encoding="utf-8"?>
<formControlPr xmlns="http://schemas.microsoft.com/office/spreadsheetml/2009/9/main" objectType="CheckBox" fmlaLink="$J$119" lockText="1" noThreeD="1"/>
</file>

<file path=xl/ctrlProps/ctrlProp103.xml><?xml version="1.0" encoding="utf-8"?>
<formControlPr xmlns="http://schemas.microsoft.com/office/spreadsheetml/2009/9/main" objectType="CheckBox" fmlaLink="$L$119" lockText="1" noThreeD="1"/>
</file>

<file path=xl/ctrlProps/ctrlProp104.xml><?xml version="1.0" encoding="utf-8"?>
<formControlPr xmlns="http://schemas.microsoft.com/office/spreadsheetml/2009/9/main" objectType="CheckBox" fmlaLink="$J$120" lockText="1" noThreeD="1"/>
</file>

<file path=xl/ctrlProps/ctrlProp105.xml><?xml version="1.0" encoding="utf-8"?>
<formControlPr xmlns="http://schemas.microsoft.com/office/spreadsheetml/2009/9/main" objectType="CheckBox" fmlaLink="$L$120" lockText="1" noThreeD="1"/>
</file>

<file path=xl/ctrlProps/ctrlProp106.xml><?xml version="1.0" encoding="utf-8"?>
<formControlPr xmlns="http://schemas.microsoft.com/office/spreadsheetml/2009/9/main" objectType="CheckBox" fmlaLink="$J$121" lockText="1" noThreeD="1"/>
</file>

<file path=xl/ctrlProps/ctrlProp107.xml><?xml version="1.0" encoding="utf-8"?>
<formControlPr xmlns="http://schemas.microsoft.com/office/spreadsheetml/2009/9/main" objectType="CheckBox" fmlaLink="$L$121" lockText="1" noThreeD="1"/>
</file>

<file path=xl/ctrlProps/ctrlProp108.xml><?xml version="1.0" encoding="utf-8"?>
<formControlPr xmlns="http://schemas.microsoft.com/office/spreadsheetml/2009/9/main" objectType="CheckBox" fmlaLink="$J$105" lockText="1" noThreeD="1"/>
</file>

<file path=xl/ctrlProps/ctrlProp109.xml><?xml version="1.0" encoding="utf-8"?>
<formControlPr xmlns="http://schemas.microsoft.com/office/spreadsheetml/2009/9/main" objectType="CheckBox" fmlaLink="$L$105" lockText="1" noThreeD="1"/>
</file>

<file path=xl/ctrlProps/ctrlProp11.xml><?xml version="1.0" encoding="utf-8"?>
<formControlPr xmlns="http://schemas.microsoft.com/office/spreadsheetml/2009/9/main" objectType="CheckBox" fmlaLink="$K$246" lockText="1" noThreeD="1"/>
</file>

<file path=xl/ctrlProps/ctrlProp110.xml><?xml version="1.0" encoding="utf-8"?>
<formControlPr xmlns="http://schemas.microsoft.com/office/spreadsheetml/2009/9/main" objectType="CheckBox" fmlaLink="$J$139" lockText="1" noThreeD="1"/>
</file>

<file path=xl/ctrlProps/ctrlProp111.xml><?xml version="1.0" encoding="utf-8"?>
<formControlPr xmlns="http://schemas.microsoft.com/office/spreadsheetml/2009/9/main" objectType="CheckBox" fmlaLink="$L$139" lockText="1" noThreeD="1"/>
</file>

<file path=xl/ctrlProps/ctrlProp112.xml><?xml version="1.0" encoding="utf-8"?>
<formControlPr xmlns="http://schemas.microsoft.com/office/spreadsheetml/2009/9/main" objectType="CheckBox" fmlaLink="$J$140" lockText="1" noThreeD="1"/>
</file>

<file path=xl/ctrlProps/ctrlProp113.xml><?xml version="1.0" encoding="utf-8"?>
<formControlPr xmlns="http://schemas.microsoft.com/office/spreadsheetml/2009/9/main" objectType="CheckBox" fmlaLink="$L$140" lockText="1" noThreeD="1"/>
</file>

<file path=xl/ctrlProps/ctrlProp114.xml><?xml version="1.0" encoding="utf-8"?>
<formControlPr xmlns="http://schemas.microsoft.com/office/spreadsheetml/2009/9/main" objectType="CheckBox" fmlaLink="$J$141" lockText="1" noThreeD="1"/>
</file>

<file path=xl/ctrlProps/ctrlProp115.xml><?xml version="1.0" encoding="utf-8"?>
<formControlPr xmlns="http://schemas.microsoft.com/office/spreadsheetml/2009/9/main" objectType="CheckBox" fmlaLink="$L$141" lockText="1" noThreeD="1"/>
</file>

<file path=xl/ctrlProps/ctrlProp116.xml><?xml version="1.0" encoding="utf-8"?>
<formControlPr xmlns="http://schemas.microsoft.com/office/spreadsheetml/2009/9/main" objectType="CheckBox" fmlaLink="$H$151" lockText="1" noThreeD="1"/>
</file>

<file path=xl/ctrlProps/ctrlProp117.xml><?xml version="1.0" encoding="utf-8"?>
<formControlPr xmlns="http://schemas.microsoft.com/office/spreadsheetml/2009/9/main" objectType="CheckBox" fmlaLink="$J$151" lockText="1" noThreeD="1"/>
</file>

<file path=xl/ctrlProps/ctrlProp118.xml><?xml version="1.0" encoding="utf-8"?>
<formControlPr xmlns="http://schemas.microsoft.com/office/spreadsheetml/2009/9/main" objectType="CheckBox" fmlaLink="$H$169" lockText="1" noThreeD="1"/>
</file>

<file path=xl/ctrlProps/ctrlProp119.xml><?xml version="1.0" encoding="utf-8"?>
<formControlPr xmlns="http://schemas.microsoft.com/office/spreadsheetml/2009/9/main" objectType="CheckBox" fmlaLink="$J$169" lockText="1" noThreeD="1"/>
</file>

<file path=xl/ctrlProps/ctrlProp12.xml><?xml version="1.0" encoding="utf-8"?>
<formControlPr xmlns="http://schemas.microsoft.com/office/spreadsheetml/2009/9/main" objectType="CheckBox" fmlaLink="$K$249" lockText="1" noThreeD="1"/>
</file>

<file path=xl/ctrlProps/ctrlProp120.xml><?xml version="1.0" encoding="utf-8"?>
<formControlPr xmlns="http://schemas.microsoft.com/office/spreadsheetml/2009/9/main" objectType="CheckBox" fmlaLink="$H$170" lockText="1" noThreeD="1"/>
</file>

<file path=xl/ctrlProps/ctrlProp121.xml><?xml version="1.0" encoding="utf-8"?>
<formControlPr xmlns="http://schemas.microsoft.com/office/spreadsheetml/2009/9/main" objectType="CheckBox" fmlaLink="$J$170" lockText="1" noThreeD="1"/>
</file>

<file path=xl/ctrlProps/ctrlProp122.xml><?xml version="1.0" encoding="utf-8"?>
<formControlPr xmlns="http://schemas.microsoft.com/office/spreadsheetml/2009/9/main" objectType="CheckBox" fmlaLink="$H$172" lockText="1" noThreeD="1"/>
</file>

<file path=xl/ctrlProps/ctrlProp123.xml><?xml version="1.0" encoding="utf-8"?>
<formControlPr xmlns="http://schemas.microsoft.com/office/spreadsheetml/2009/9/main" objectType="CheckBox" fmlaLink="$J$172" lockText="1" noThreeD="1"/>
</file>

<file path=xl/ctrlProps/ctrlProp124.xml><?xml version="1.0" encoding="utf-8"?>
<formControlPr xmlns="http://schemas.microsoft.com/office/spreadsheetml/2009/9/main" objectType="CheckBox" fmlaLink="$H$173" lockText="1" noThreeD="1"/>
</file>

<file path=xl/ctrlProps/ctrlProp125.xml><?xml version="1.0" encoding="utf-8"?>
<formControlPr xmlns="http://schemas.microsoft.com/office/spreadsheetml/2009/9/main" objectType="CheckBox" fmlaLink="$J$173" lockText="1" noThreeD="1"/>
</file>

<file path=xl/ctrlProps/ctrlProp126.xml><?xml version="1.0" encoding="utf-8"?>
<formControlPr xmlns="http://schemas.microsoft.com/office/spreadsheetml/2009/9/main" objectType="CheckBox" fmlaLink="$H$174" lockText="1" noThreeD="1"/>
</file>

<file path=xl/ctrlProps/ctrlProp127.xml><?xml version="1.0" encoding="utf-8"?>
<formControlPr xmlns="http://schemas.microsoft.com/office/spreadsheetml/2009/9/main" objectType="CheckBox" fmlaLink="$J$174" lockText="1" noThreeD="1"/>
</file>

<file path=xl/ctrlProps/ctrlProp128.xml><?xml version="1.0" encoding="utf-8"?>
<formControlPr xmlns="http://schemas.microsoft.com/office/spreadsheetml/2009/9/main" objectType="CheckBox" fmlaLink="$H$175" lockText="1" noThreeD="1"/>
</file>

<file path=xl/ctrlProps/ctrlProp129.xml><?xml version="1.0" encoding="utf-8"?>
<formControlPr xmlns="http://schemas.microsoft.com/office/spreadsheetml/2009/9/main" objectType="CheckBox" fmlaLink="$J$175" lockText="1" noThreeD="1"/>
</file>

<file path=xl/ctrlProps/ctrlProp13.xml><?xml version="1.0" encoding="utf-8"?>
<formControlPr xmlns="http://schemas.microsoft.com/office/spreadsheetml/2009/9/main" objectType="CheckBox" fmlaLink="$K$250" lockText="1" noThreeD="1"/>
</file>

<file path=xl/ctrlProps/ctrlProp130.xml><?xml version="1.0" encoding="utf-8"?>
<formControlPr xmlns="http://schemas.microsoft.com/office/spreadsheetml/2009/9/main" objectType="CheckBox" fmlaLink="$H$177" lockText="1" noThreeD="1"/>
</file>

<file path=xl/ctrlProps/ctrlProp131.xml><?xml version="1.0" encoding="utf-8"?>
<formControlPr xmlns="http://schemas.microsoft.com/office/spreadsheetml/2009/9/main" objectType="CheckBox" fmlaLink="$J$177" lockText="1" noThreeD="1"/>
</file>

<file path=xl/ctrlProps/ctrlProp132.xml><?xml version="1.0" encoding="utf-8"?>
<formControlPr xmlns="http://schemas.microsoft.com/office/spreadsheetml/2009/9/main" objectType="CheckBox" fmlaLink="$H$176" lockText="1" noThreeD="1"/>
</file>

<file path=xl/ctrlProps/ctrlProp133.xml><?xml version="1.0" encoding="utf-8"?>
<formControlPr xmlns="http://schemas.microsoft.com/office/spreadsheetml/2009/9/main" objectType="CheckBox" fmlaLink="$J$176" lockText="1" noThreeD="1"/>
</file>

<file path=xl/ctrlProps/ctrlProp134.xml><?xml version="1.0" encoding="utf-8"?>
<formControlPr xmlns="http://schemas.microsoft.com/office/spreadsheetml/2009/9/main" objectType="CheckBox" fmlaLink="$H$187" lockText="1" noThreeD="1"/>
</file>

<file path=xl/ctrlProps/ctrlProp135.xml><?xml version="1.0" encoding="utf-8"?>
<formControlPr xmlns="http://schemas.microsoft.com/office/spreadsheetml/2009/9/main" objectType="CheckBox" fmlaLink="$J$187" lockText="1" noThreeD="1"/>
</file>

<file path=xl/ctrlProps/ctrlProp136.xml><?xml version="1.0" encoding="utf-8"?>
<formControlPr xmlns="http://schemas.microsoft.com/office/spreadsheetml/2009/9/main" objectType="CheckBox" fmlaLink="$H$186" lockText="1" noThreeD="1"/>
</file>

<file path=xl/ctrlProps/ctrlProp137.xml><?xml version="1.0" encoding="utf-8"?>
<formControlPr xmlns="http://schemas.microsoft.com/office/spreadsheetml/2009/9/main" objectType="CheckBox" fmlaLink="$J$186" lockText="1" noThreeD="1"/>
</file>

<file path=xl/ctrlProps/ctrlProp138.xml><?xml version="1.0" encoding="utf-8"?>
<formControlPr xmlns="http://schemas.microsoft.com/office/spreadsheetml/2009/9/main" objectType="CheckBox" fmlaLink="$G$159" lockText="1" noThreeD="1"/>
</file>

<file path=xl/ctrlProps/ctrlProp139.xml><?xml version="1.0" encoding="utf-8"?>
<formControlPr xmlns="http://schemas.microsoft.com/office/spreadsheetml/2009/9/main" objectType="CheckBox" fmlaLink="$I$159" lockText="1" noThreeD="1"/>
</file>

<file path=xl/ctrlProps/ctrlProp14.xml><?xml version="1.0" encoding="utf-8"?>
<formControlPr xmlns="http://schemas.microsoft.com/office/spreadsheetml/2009/9/main" objectType="CheckBox" fmlaLink="$I$74" lockText="1" noThreeD="1"/>
</file>

<file path=xl/ctrlProps/ctrlProp140.xml><?xml version="1.0" encoding="utf-8"?>
<formControlPr xmlns="http://schemas.microsoft.com/office/spreadsheetml/2009/9/main" objectType="CheckBox" fmlaLink="$G$197" lockText="1" noThreeD="1"/>
</file>

<file path=xl/ctrlProps/ctrlProp141.xml><?xml version="1.0" encoding="utf-8"?>
<formControlPr xmlns="http://schemas.microsoft.com/office/spreadsheetml/2009/9/main" objectType="CheckBox" fmlaLink="$G$198" lockText="1" noThreeD="1"/>
</file>

<file path=xl/ctrlProps/ctrlProp142.xml><?xml version="1.0" encoding="utf-8"?>
<formControlPr xmlns="http://schemas.microsoft.com/office/spreadsheetml/2009/9/main" objectType="CheckBox" fmlaLink="$G$199" lockText="1" noThreeD="1"/>
</file>

<file path=xl/ctrlProps/ctrlProp143.xml><?xml version="1.0" encoding="utf-8"?>
<formControlPr xmlns="http://schemas.microsoft.com/office/spreadsheetml/2009/9/main" objectType="CheckBox" fmlaLink="$G$200" lockText="1" noThreeD="1"/>
</file>

<file path=xl/ctrlProps/ctrlProp144.xml><?xml version="1.0" encoding="utf-8"?>
<formControlPr xmlns="http://schemas.microsoft.com/office/spreadsheetml/2009/9/main" objectType="CheckBox" fmlaLink="$G$201" lockText="1" noThreeD="1"/>
</file>

<file path=xl/ctrlProps/ctrlProp145.xml><?xml version="1.0" encoding="utf-8"?>
<formControlPr xmlns="http://schemas.microsoft.com/office/spreadsheetml/2009/9/main" objectType="CheckBox" fmlaLink="$G$202" lockText="1" noThreeD="1"/>
</file>

<file path=xl/ctrlProps/ctrlProp146.xml><?xml version="1.0" encoding="utf-8"?>
<formControlPr xmlns="http://schemas.microsoft.com/office/spreadsheetml/2009/9/main" objectType="CheckBox" fmlaLink="$G$203" lockText="1" noThreeD="1"/>
</file>

<file path=xl/ctrlProps/ctrlProp147.xml><?xml version="1.0" encoding="utf-8"?>
<formControlPr xmlns="http://schemas.microsoft.com/office/spreadsheetml/2009/9/main" objectType="CheckBox" fmlaLink="$G$204" lockText="1" noThreeD="1"/>
</file>

<file path=xl/ctrlProps/ctrlProp148.xml><?xml version="1.0" encoding="utf-8"?>
<formControlPr xmlns="http://schemas.microsoft.com/office/spreadsheetml/2009/9/main" objectType="CheckBox" fmlaLink="$G$205" lockText="1" noThreeD="1"/>
</file>

<file path=xl/ctrlProps/ctrlProp149.xml><?xml version="1.0" encoding="utf-8"?>
<formControlPr xmlns="http://schemas.microsoft.com/office/spreadsheetml/2009/9/main" objectType="CheckBox" fmlaLink="$G$206" lockText="1" noThreeD="1"/>
</file>

<file path=xl/ctrlProps/ctrlProp15.xml><?xml version="1.0" encoding="utf-8"?>
<formControlPr xmlns="http://schemas.microsoft.com/office/spreadsheetml/2009/9/main" objectType="CheckBox" fmlaLink="$I$72" lockText="1" noThreeD="1"/>
</file>

<file path=xl/ctrlProps/ctrlProp150.xml><?xml version="1.0" encoding="utf-8"?>
<formControlPr xmlns="http://schemas.microsoft.com/office/spreadsheetml/2009/9/main" objectType="CheckBox" fmlaLink="$G$207" lockText="1" noThreeD="1"/>
</file>

<file path=xl/ctrlProps/ctrlProp151.xml><?xml version="1.0" encoding="utf-8"?>
<formControlPr xmlns="http://schemas.microsoft.com/office/spreadsheetml/2009/9/main" objectType="CheckBox" fmlaLink="$G$208" lockText="1" noThreeD="1"/>
</file>

<file path=xl/ctrlProps/ctrlProp152.xml><?xml version="1.0" encoding="utf-8"?>
<formControlPr xmlns="http://schemas.microsoft.com/office/spreadsheetml/2009/9/main" objectType="CheckBox" fmlaLink="$G$209" lockText="1" noThreeD="1"/>
</file>

<file path=xl/ctrlProps/ctrlProp153.xml><?xml version="1.0" encoding="utf-8"?>
<formControlPr xmlns="http://schemas.microsoft.com/office/spreadsheetml/2009/9/main" objectType="CheckBox" fmlaLink="$G$210" lockText="1" noThreeD="1"/>
</file>

<file path=xl/ctrlProps/ctrlProp154.xml><?xml version="1.0" encoding="utf-8"?>
<formControlPr xmlns="http://schemas.microsoft.com/office/spreadsheetml/2009/9/main" objectType="CheckBox" fmlaLink="$G$211" lockText="1" noThreeD="1"/>
</file>

<file path=xl/ctrlProps/ctrlProp155.xml><?xml version="1.0" encoding="utf-8"?>
<formControlPr xmlns="http://schemas.microsoft.com/office/spreadsheetml/2009/9/main" objectType="CheckBox" fmlaLink="$G$212" lockText="1" noThreeD="1"/>
</file>

<file path=xl/ctrlProps/ctrlProp156.xml><?xml version="1.0" encoding="utf-8"?>
<formControlPr xmlns="http://schemas.microsoft.com/office/spreadsheetml/2009/9/main" objectType="CheckBox" fmlaLink="$G$213" lockText="1" noThreeD="1"/>
</file>

<file path=xl/ctrlProps/ctrlProp157.xml><?xml version="1.0" encoding="utf-8"?>
<formControlPr xmlns="http://schemas.microsoft.com/office/spreadsheetml/2009/9/main" objectType="CheckBox" fmlaLink="$G$214" lockText="1" noThreeD="1"/>
</file>

<file path=xl/ctrlProps/ctrlProp158.xml><?xml version="1.0" encoding="utf-8"?>
<formControlPr xmlns="http://schemas.microsoft.com/office/spreadsheetml/2009/9/main" objectType="CheckBox" fmlaLink="$G$215" lockText="1" noThreeD="1"/>
</file>

<file path=xl/ctrlProps/ctrlProp159.xml><?xml version="1.0" encoding="utf-8"?>
<formControlPr xmlns="http://schemas.microsoft.com/office/spreadsheetml/2009/9/main" objectType="CheckBox" fmlaLink="$L$193" lockText="1" noThreeD="1"/>
</file>

<file path=xl/ctrlProps/ctrlProp16.xml><?xml version="1.0" encoding="utf-8"?>
<formControlPr xmlns="http://schemas.microsoft.com/office/spreadsheetml/2009/9/main" objectType="CheckBox" fmlaLink="$I$73" lockText="1" noThreeD="1"/>
</file>

<file path=xl/ctrlProps/ctrlProp160.xml><?xml version="1.0" encoding="utf-8"?>
<formControlPr xmlns="http://schemas.microsoft.com/office/spreadsheetml/2009/9/main" objectType="CheckBox" fmlaLink="$N$193" lockText="1" noThreeD="1"/>
</file>

<file path=xl/ctrlProps/ctrlProp161.xml><?xml version="1.0" encoding="utf-8"?>
<formControlPr xmlns="http://schemas.microsoft.com/office/spreadsheetml/2009/9/main" objectType="CheckBox" fmlaLink="$H$237" lockText="1" noThreeD="1"/>
</file>

<file path=xl/ctrlProps/ctrlProp162.xml><?xml version="1.0" encoding="utf-8"?>
<formControlPr xmlns="http://schemas.microsoft.com/office/spreadsheetml/2009/9/main" objectType="CheckBox" fmlaLink="$J$237" lockText="1" noThreeD="1"/>
</file>

<file path=xl/ctrlProps/ctrlProp163.xml><?xml version="1.0" encoding="utf-8"?>
<formControlPr xmlns="http://schemas.microsoft.com/office/spreadsheetml/2009/9/main" objectType="CheckBox" fmlaLink="$L$237" lockText="1" noThreeD="1"/>
</file>

<file path=xl/ctrlProps/ctrlProp164.xml><?xml version="1.0" encoding="utf-8"?>
<formControlPr xmlns="http://schemas.microsoft.com/office/spreadsheetml/2009/9/main" objectType="CheckBox" fmlaLink="$H$238" lockText="1" noThreeD="1"/>
</file>

<file path=xl/ctrlProps/ctrlProp165.xml><?xml version="1.0" encoding="utf-8"?>
<formControlPr xmlns="http://schemas.microsoft.com/office/spreadsheetml/2009/9/main" objectType="CheckBox" fmlaLink="$J$238" lockText="1" noThreeD="1"/>
</file>

<file path=xl/ctrlProps/ctrlProp166.xml><?xml version="1.0" encoding="utf-8"?>
<formControlPr xmlns="http://schemas.microsoft.com/office/spreadsheetml/2009/9/main" objectType="CheckBox" fmlaLink="$L$238" lockText="1" noThreeD="1"/>
</file>

<file path=xl/ctrlProps/ctrlProp167.xml><?xml version="1.0" encoding="utf-8"?>
<formControlPr xmlns="http://schemas.microsoft.com/office/spreadsheetml/2009/9/main" objectType="CheckBox" fmlaLink="$H$239" lockText="1" noThreeD="1"/>
</file>

<file path=xl/ctrlProps/ctrlProp168.xml><?xml version="1.0" encoding="utf-8"?>
<formControlPr xmlns="http://schemas.microsoft.com/office/spreadsheetml/2009/9/main" objectType="CheckBox" fmlaLink="$J$239" lockText="1" noThreeD="1"/>
</file>

<file path=xl/ctrlProps/ctrlProp169.xml><?xml version="1.0" encoding="utf-8"?>
<formControlPr xmlns="http://schemas.microsoft.com/office/spreadsheetml/2009/9/main" objectType="CheckBox" fmlaLink="$L$239" lockText="1" noThreeD="1"/>
</file>

<file path=xl/ctrlProps/ctrlProp17.xml><?xml version="1.0" encoding="utf-8"?>
<formControlPr xmlns="http://schemas.microsoft.com/office/spreadsheetml/2009/9/main" objectType="CheckBox" fmlaLink="$I$75" lockText="1" noThreeD="1"/>
</file>

<file path=xl/ctrlProps/ctrlProp170.xml><?xml version="1.0" encoding="utf-8"?>
<formControlPr xmlns="http://schemas.microsoft.com/office/spreadsheetml/2009/9/main" objectType="CheckBox" fmlaLink="$H$236" lockText="1" noThreeD="1"/>
</file>

<file path=xl/ctrlProps/ctrlProp171.xml><?xml version="1.0" encoding="utf-8"?>
<formControlPr xmlns="http://schemas.microsoft.com/office/spreadsheetml/2009/9/main" objectType="CheckBox" fmlaLink="$J$236" lockText="1" noThreeD="1"/>
</file>

<file path=xl/ctrlProps/ctrlProp172.xml><?xml version="1.0" encoding="utf-8"?>
<formControlPr xmlns="http://schemas.microsoft.com/office/spreadsheetml/2009/9/main" objectType="CheckBox" fmlaLink="$L$236" lockText="1" noThreeD="1"/>
</file>

<file path=xl/ctrlProps/ctrlProp173.xml><?xml version="1.0" encoding="utf-8"?>
<formControlPr xmlns="http://schemas.microsoft.com/office/spreadsheetml/2009/9/main" objectType="CheckBox" fmlaLink="$H$240" lockText="1" noThreeD="1"/>
</file>

<file path=xl/ctrlProps/ctrlProp174.xml><?xml version="1.0" encoding="utf-8"?>
<formControlPr xmlns="http://schemas.microsoft.com/office/spreadsheetml/2009/9/main" objectType="CheckBox" fmlaLink="$J$240" lockText="1" noThreeD="1"/>
</file>

<file path=xl/ctrlProps/ctrlProp175.xml><?xml version="1.0" encoding="utf-8"?>
<formControlPr xmlns="http://schemas.microsoft.com/office/spreadsheetml/2009/9/main" objectType="CheckBox" fmlaLink="$L$240" lockText="1" noThreeD="1"/>
</file>

<file path=xl/ctrlProps/ctrlProp176.xml><?xml version="1.0" encoding="utf-8"?>
<formControlPr xmlns="http://schemas.microsoft.com/office/spreadsheetml/2009/9/main" objectType="CheckBox" fmlaLink="$H$241" lockText="1" noThreeD="1"/>
</file>

<file path=xl/ctrlProps/ctrlProp177.xml><?xml version="1.0" encoding="utf-8"?>
<formControlPr xmlns="http://schemas.microsoft.com/office/spreadsheetml/2009/9/main" objectType="CheckBox" fmlaLink="$J$241" lockText="1" noThreeD="1"/>
</file>

<file path=xl/ctrlProps/ctrlProp178.xml><?xml version="1.0" encoding="utf-8"?>
<formControlPr xmlns="http://schemas.microsoft.com/office/spreadsheetml/2009/9/main" objectType="CheckBox" fmlaLink="$L$241" lockText="1" noThreeD="1"/>
</file>

<file path=xl/ctrlProps/ctrlProp179.xml><?xml version="1.0" encoding="utf-8"?>
<formControlPr xmlns="http://schemas.microsoft.com/office/spreadsheetml/2009/9/main" objectType="CheckBox" fmlaLink="$H$242" lockText="1" noThreeD="1"/>
</file>

<file path=xl/ctrlProps/ctrlProp18.xml><?xml version="1.0" encoding="utf-8"?>
<formControlPr xmlns="http://schemas.microsoft.com/office/spreadsheetml/2009/9/main" objectType="CheckBox" fmlaLink="$K$252" lockText="1" noThreeD="1"/>
</file>

<file path=xl/ctrlProps/ctrlProp180.xml><?xml version="1.0" encoding="utf-8"?>
<formControlPr xmlns="http://schemas.microsoft.com/office/spreadsheetml/2009/9/main" objectType="CheckBox" fmlaLink="$J$242" lockText="1" noThreeD="1"/>
</file>

<file path=xl/ctrlProps/ctrlProp181.xml><?xml version="1.0" encoding="utf-8"?>
<formControlPr xmlns="http://schemas.microsoft.com/office/spreadsheetml/2009/9/main" objectType="CheckBox" fmlaLink="$L$242" lockText="1" noThreeD="1"/>
</file>

<file path=xl/ctrlProps/ctrlProp182.xml><?xml version="1.0" encoding="utf-8"?>
<formControlPr xmlns="http://schemas.microsoft.com/office/spreadsheetml/2009/9/main" objectType="CheckBox" fmlaLink="$H$235" lockText="1" noThreeD="1"/>
</file>

<file path=xl/ctrlProps/ctrlProp183.xml><?xml version="1.0" encoding="utf-8"?>
<formControlPr xmlns="http://schemas.microsoft.com/office/spreadsheetml/2009/9/main" objectType="CheckBox" fmlaLink="$J$235" lockText="1" noThreeD="1"/>
</file>

<file path=xl/ctrlProps/ctrlProp184.xml><?xml version="1.0" encoding="utf-8"?>
<formControlPr xmlns="http://schemas.microsoft.com/office/spreadsheetml/2009/9/main" objectType="CheckBox" fmlaLink="$L$235" lockText="1" noThreeD="1"/>
</file>

<file path=xl/ctrlProps/ctrlProp185.xml><?xml version="1.0" encoding="utf-8"?>
<formControlPr xmlns="http://schemas.microsoft.com/office/spreadsheetml/2009/9/main" objectType="CheckBox" fmlaLink="$L$229" lockText="1" noThreeD="1"/>
</file>

<file path=xl/ctrlProps/ctrlProp186.xml><?xml version="1.0" encoding="utf-8"?>
<formControlPr xmlns="http://schemas.microsoft.com/office/spreadsheetml/2009/9/main" objectType="CheckBox" fmlaLink="$N$229" lockText="1" noThreeD="1"/>
</file>

<file path=xl/ctrlProps/ctrlProp187.xml><?xml version="1.0" encoding="utf-8"?>
<formControlPr xmlns="http://schemas.microsoft.com/office/spreadsheetml/2009/9/main" objectType="CheckBox" fmlaLink="$O$256" lockText="1" noThreeD="1"/>
</file>

<file path=xl/ctrlProps/ctrlProp188.xml><?xml version="1.0" encoding="utf-8"?>
<formControlPr xmlns="http://schemas.microsoft.com/office/spreadsheetml/2009/9/main" objectType="CheckBox" fmlaLink="$Q$256" lockText="1" noThreeD="1"/>
</file>

<file path=xl/ctrlProps/ctrlProp189.xml><?xml version="1.0" encoding="utf-8"?>
<formControlPr xmlns="http://schemas.microsoft.com/office/spreadsheetml/2009/9/main" objectType="CheckBox" fmlaLink="$M$261" lockText="1" noThreeD="1"/>
</file>

<file path=xl/ctrlProps/ctrlProp19.xml><?xml version="1.0" encoding="utf-8"?>
<formControlPr xmlns="http://schemas.microsoft.com/office/spreadsheetml/2009/9/main" objectType="CheckBox" fmlaLink="$I$136" lockText="1" noThreeD="1"/>
</file>

<file path=xl/ctrlProps/ctrlProp190.xml><?xml version="1.0" encoding="utf-8"?>
<formControlPr xmlns="http://schemas.microsoft.com/office/spreadsheetml/2009/9/main" objectType="CheckBox" fmlaLink="$O$261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I$137" lockText="1" noThreeD="1"/>
</file>

<file path=xl/ctrlProps/ctrlProp21.xml><?xml version="1.0" encoding="utf-8"?>
<formControlPr xmlns="http://schemas.microsoft.com/office/spreadsheetml/2009/9/main" objectType="CheckBox" fmlaLink="$K$253" lockText="1" noThreeD="1"/>
</file>

<file path=xl/ctrlProps/ctrlProp22.xml><?xml version="1.0" encoding="utf-8"?>
<formControlPr xmlns="http://schemas.microsoft.com/office/spreadsheetml/2009/9/main" objectType="CheckBox" fmlaLink="$K$254" lockText="1" noThreeD="1"/>
</file>

<file path=xl/ctrlProps/ctrlProp23.xml><?xml version="1.0" encoding="utf-8"?>
<formControlPr xmlns="http://schemas.microsoft.com/office/spreadsheetml/2009/9/main" objectType="CheckBox" fmlaLink="$K$255" lockText="1" noThreeD="1"/>
</file>

<file path=xl/ctrlProps/ctrlProp24.xml><?xml version="1.0" encoding="utf-8"?>
<formControlPr xmlns="http://schemas.microsoft.com/office/spreadsheetml/2009/9/main" objectType="CheckBox" fmlaLink="$K$256" lockText="1" noThreeD="1"/>
</file>

<file path=xl/ctrlProps/ctrlProp25.xml><?xml version="1.0" encoding="utf-8"?>
<formControlPr xmlns="http://schemas.microsoft.com/office/spreadsheetml/2009/9/main" objectType="CheckBox" fmlaLink="$K$257" lockText="1" noThreeD="1"/>
</file>

<file path=xl/ctrlProps/ctrlProp26.xml><?xml version="1.0" encoding="utf-8"?>
<formControlPr xmlns="http://schemas.microsoft.com/office/spreadsheetml/2009/9/main" objectType="CheckBox" fmlaLink="$K$247" lockText="1" noThreeD="1"/>
</file>

<file path=xl/ctrlProps/ctrlProp27.xml><?xml version="1.0" encoding="utf-8"?>
<formControlPr xmlns="http://schemas.microsoft.com/office/spreadsheetml/2009/9/main" objectType="CheckBox" fmlaLink="$K$248" lockText="1" noThreeD="1"/>
</file>

<file path=xl/ctrlProps/ctrlProp28.xml><?xml version="1.0" encoding="utf-8"?>
<formControlPr xmlns="http://schemas.microsoft.com/office/spreadsheetml/2009/9/main" objectType="CheckBox" fmlaLink="$J$262" lockText="1" noThreeD="1"/>
</file>

<file path=xl/ctrlProps/ctrlProp29.xml><?xml version="1.0" encoding="utf-8"?>
<formControlPr xmlns="http://schemas.microsoft.com/office/spreadsheetml/2009/9/main" objectType="CheckBox" fmlaLink="$K$251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I$138" lockText="1" noThreeD="1"/>
</file>

<file path=xl/ctrlProps/ctrlProp31.xml><?xml version="1.0" encoding="utf-8"?>
<formControlPr xmlns="http://schemas.microsoft.com/office/spreadsheetml/2009/9/main" objectType="CheckBox" fmlaLink="$K$149" lockText="1" noThreeD="1"/>
</file>

<file path=xl/ctrlProps/ctrlProp32.xml><?xml version="1.0" encoding="utf-8"?>
<formControlPr xmlns="http://schemas.microsoft.com/office/spreadsheetml/2009/9/main" objectType="CheckBox" fmlaLink="$K$145" lockText="1" noThreeD="1"/>
</file>

<file path=xl/ctrlProps/ctrlProp33.xml><?xml version="1.0" encoding="utf-8"?>
<formControlPr xmlns="http://schemas.microsoft.com/office/spreadsheetml/2009/9/main" objectType="CheckBox" fmlaLink="$K$146" lockText="1" noThreeD="1"/>
</file>

<file path=xl/ctrlProps/ctrlProp34.xml><?xml version="1.0" encoding="utf-8"?>
<formControlPr xmlns="http://schemas.microsoft.com/office/spreadsheetml/2009/9/main" objectType="CheckBox" fmlaLink="$K$147" lockText="1" noThreeD="1"/>
</file>

<file path=xl/ctrlProps/ctrlProp35.xml><?xml version="1.0" encoding="utf-8"?>
<formControlPr xmlns="http://schemas.microsoft.com/office/spreadsheetml/2009/9/main" objectType="CheckBox" fmlaLink="$K$148" lockText="1" noThreeD="1"/>
</file>

<file path=xl/ctrlProps/ctrlProp36.xml><?xml version="1.0" encoding="utf-8"?>
<formControlPr xmlns="http://schemas.microsoft.com/office/spreadsheetml/2009/9/main" objectType="CheckBox" fmlaLink="$K$153" lockText="1" noThreeD="1"/>
</file>

<file path=xl/ctrlProps/ctrlProp37.xml><?xml version="1.0" encoding="utf-8"?>
<formControlPr xmlns="http://schemas.microsoft.com/office/spreadsheetml/2009/9/main" objectType="CheckBox" fmlaLink="$K$154" lockText="1" noThreeD="1"/>
</file>

<file path=xl/ctrlProps/ctrlProp38.xml><?xml version="1.0" encoding="utf-8"?>
<formControlPr xmlns="http://schemas.microsoft.com/office/spreadsheetml/2009/9/main" objectType="CheckBox" fmlaLink="$K$155" lockText="1" noThreeD="1"/>
</file>

<file path=xl/ctrlProps/ctrlProp39.xml><?xml version="1.0" encoding="utf-8"?>
<formControlPr xmlns="http://schemas.microsoft.com/office/spreadsheetml/2009/9/main" objectType="CheckBox" fmlaLink="$K$156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162" lockText="1" noThreeD="1"/>
</file>

<file path=xl/ctrlProps/ctrlProp41.xml><?xml version="1.0" encoding="utf-8"?>
<formControlPr xmlns="http://schemas.microsoft.com/office/spreadsheetml/2009/9/main" objectType="CheckBox" fmlaLink="$K$163" lockText="1" noThreeD="1"/>
</file>

<file path=xl/ctrlProps/ctrlProp42.xml><?xml version="1.0" encoding="utf-8"?>
<formControlPr xmlns="http://schemas.microsoft.com/office/spreadsheetml/2009/9/main" objectType="CheckBox" fmlaLink="$K$164" lockText="1" noThreeD="1"/>
</file>

<file path=xl/ctrlProps/ctrlProp43.xml><?xml version="1.0" encoding="utf-8"?>
<formControlPr xmlns="http://schemas.microsoft.com/office/spreadsheetml/2009/9/main" objectType="CheckBox" fmlaLink="$K$165" lockText="1" noThreeD="1"/>
</file>

<file path=xl/ctrlProps/ctrlProp44.xml><?xml version="1.0" encoding="utf-8"?>
<formControlPr xmlns="http://schemas.microsoft.com/office/spreadsheetml/2009/9/main" objectType="CheckBox" fmlaLink="$K$166" lockText="1" noThreeD="1"/>
</file>

<file path=xl/ctrlProps/ctrlProp45.xml><?xml version="1.0" encoding="utf-8"?>
<formControlPr xmlns="http://schemas.microsoft.com/office/spreadsheetml/2009/9/main" objectType="CheckBox" fmlaLink="$K$167" lockText="1" noThreeD="1"/>
</file>

<file path=xl/ctrlProps/ctrlProp46.xml><?xml version="1.0" encoding="utf-8"?>
<formControlPr xmlns="http://schemas.microsoft.com/office/spreadsheetml/2009/9/main" objectType="CheckBox" fmlaLink="$K$172" lockText="1" noThreeD="1"/>
</file>

<file path=xl/ctrlProps/ctrlProp47.xml><?xml version="1.0" encoding="utf-8"?>
<formControlPr xmlns="http://schemas.microsoft.com/office/spreadsheetml/2009/9/main" objectType="CheckBox" fmlaLink="$K$173" lockText="1" noThreeD="1"/>
</file>

<file path=xl/ctrlProps/ctrlProp48.xml><?xml version="1.0" encoding="utf-8"?>
<formControlPr xmlns="http://schemas.microsoft.com/office/spreadsheetml/2009/9/main" objectType="CheckBox" fmlaLink="$K$174" lockText="1" noThreeD="1"/>
</file>

<file path=xl/ctrlProps/ctrlProp49.xml><?xml version="1.0" encoding="utf-8"?>
<formControlPr xmlns="http://schemas.microsoft.com/office/spreadsheetml/2009/9/main" objectType="CheckBox" fmlaLink="$K$175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50.xml><?xml version="1.0" encoding="utf-8"?>
<formControlPr xmlns="http://schemas.microsoft.com/office/spreadsheetml/2009/9/main" objectType="CheckBox" fmlaLink="$K$176" lockText="1" noThreeD="1"/>
</file>

<file path=xl/ctrlProps/ctrlProp51.xml><?xml version="1.0" encoding="utf-8"?>
<formControlPr xmlns="http://schemas.microsoft.com/office/spreadsheetml/2009/9/main" objectType="CheckBox" fmlaLink="$K$177" lockText="1" noThreeD="1"/>
</file>

<file path=xl/ctrlProps/ctrlProp52.xml><?xml version="1.0" encoding="utf-8"?>
<formControlPr xmlns="http://schemas.microsoft.com/office/spreadsheetml/2009/9/main" objectType="CheckBox" fmlaLink="$K$190" lockText="1" noThreeD="1"/>
</file>

<file path=xl/ctrlProps/ctrlProp53.xml><?xml version="1.0" encoding="utf-8"?>
<formControlPr xmlns="http://schemas.microsoft.com/office/spreadsheetml/2009/9/main" objectType="CheckBox" fmlaLink="$K$191" lockText="1" noThreeD="1"/>
</file>

<file path=xl/ctrlProps/ctrlProp54.xml><?xml version="1.0" encoding="utf-8"?>
<formControlPr xmlns="http://schemas.microsoft.com/office/spreadsheetml/2009/9/main" objectType="CheckBox" fmlaLink="$K$192" lockText="1" noThreeD="1"/>
</file>

<file path=xl/ctrlProps/ctrlProp55.xml><?xml version="1.0" encoding="utf-8"?>
<formControlPr xmlns="http://schemas.microsoft.com/office/spreadsheetml/2009/9/main" objectType="CheckBox" fmlaLink="$K$193" lockText="1" noThreeD="1"/>
</file>

<file path=xl/ctrlProps/ctrlProp56.xml><?xml version="1.0" encoding="utf-8"?>
<formControlPr xmlns="http://schemas.microsoft.com/office/spreadsheetml/2009/9/main" objectType="CheckBox" fmlaLink="$K$194" lockText="1" noThreeD="1"/>
</file>

<file path=xl/ctrlProps/ctrlProp57.xml><?xml version="1.0" encoding="utf-8"?>
<formControlPr xmlns="http://schemas.microsoft.com/office/spreadsheetml/2009/9/main" objectType="CheckBox" fmlaLink="$K$195" lockText="1" noThreeD="1"/>
</file>

<file path=xl/ctrlProps/ctrlProp58.xml><?xml version="1.0" encoding="utf-8"?>
<formControlPr xmlns="http://schemas.microsoft.com/office/spreadsheetml/2009/9/main" objectType="CheckBox" fmlaLink="$K$196" lockText="1" noThreeD="1"/>
</file>

<file path=xl/ctrlProps/ctrlProp59.xml><?xml version="1.0" encoding="utf-8"?>
<formControlPr xmlns="http://schemas.microsoft.com/office/spreadsheetml/2009/9/main" objectType="CheckBox" fmlaLink="$K$184" lockText="1" noThreeD="1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60.xml><?xml version="1.0" encoding="utf-8"?>
<formControlPr xmlns="http://schemas.microsoft.com/office/spreadsheetml/2009/9/main" objectType="CheckBox" fmlaLink="$K$185" lockText="1" noThreeD="1"/>
</file>

<file path=xl/ctrlProps/ctrlProp61.xml><?xml version="1.0" encoding="utf-8"?>
<formControlPr xmlns="http://schemas.microsoft.com/office/spreadsheetml/2009/9/main" objectType="CheckBox" fmlaLink="$K$186" lockText="1" noThreeD="1"/>
</file>

<file path=xl/ctrlProps/ctrlProp62.xml><?xml version="1.0" encoding="utf-8"?>
<formControlPr xmlns="http://schemas.microsoft.com/office/spreadsheetml/2009/9/main" objectType="CheckBox" fmlaLink="$K$187" lockText="1" noThreeD="1"/>
</file>

<file path=xl/ctrlProps/ctrlProp63.xml><?xml version="1.0" encoding="utf-8"?>
<formControlPr xmlns="http://schemas.microsoft.com/office/spreadsheetml/2009/9/main" objectType="CheckBox" fmlaLink="$K$188" lockText="1" noThreeD="1"/>
</file>

<file path=xl/ctrlProps/ctrlProp64.xml><?xml version="1.0" encoding="utf-8"?>
<formControlPr xmlns="http://schemas.microsoft.com/office/spreadsheetml/2009/9/main" objectType="CheckBox" fmlaLink="$I$180" lockText="1" noThreeD="1"/>
</file>

<file path=xl/ctrlProps/ctrlProp65.xml><?xml version="1.0" encoding="utf-8"?>
<formControlPr xmlns="http://schemas.microsoft.com/office/spreadsheetml/2009/9/main" objectType="CheckBox" fmlaLink="$K$180" lockText="1" noThreeD="1"/>
</file>

<file path=xl/ctrlProps/ctrlProp66.xml><?xml version="1.0" encoding="utf-8"?>
<formControlPr xmlns="http://schemas.microsoft.com/office/spreadsheetml/2009/9/main" objectType="CheckBox" fmlaLink="$K$168" lockText="1" noThreeD="1"/>
</file>

<file path=xl/ctrlProps/ctrlProp67.xml><?xml version="1.0" encoding="utf-8"?>
<formControlPr xmlns="http://schemas.microsoft.com/office/spreadsheetml/2009/9/main" objectType="CheckBox" fmlaLink="$K$169" lockText="1" noThreeD="1"/>
</file>

<file path=xl/ctrlProps/ctrlProp68.xml><?xml version="1.0" encoding="utf-8"?>
<formControlPr xmlns="http://schemas.microsoft.com/office/spreadsheetml/2009/9/main" objectType="CheckBox" fmlaLink="$I$76" lockText="1" noThreeD="1"/>
</file>

<file path=xl/ctrlProps/ctrlProp69.xml><?xml version="1.0" encoding="utf-8"?>
<formControlPr xmlns="http://schemas.microsoft.com/office/spreadsheetml/2009/9/main" objectType="CheckBox" fmlaLink="$I$77" lockText="1" noThreeD="1"/>
</file>

<file path=xl/ctrlProps/ctrlProp7.xml><?xml version="1.0" encoding="utf-8"?>
<formControlPr xmlns="http://schemas.microsoft.com/office/spreadsheetml/2009/9/main" objectType="Drop" dropStyle="combo" dx="20" fmlaLink="$J$19" fmlaRange="ccnl!$D$2:$D$82" noThreeD="1" sel="1" val="0"/>
</file>

<file path=xl/ctrlProps/ctrlProp70.xml><?xml version="1.0" encoding="utf-8"?>
<formControlPr xmlns="http://schemas.microsoft.com/office/spreadsheetml/2009/9/main" objectType="CheckBox" fmlaLink="$K$151" lockText="1" noThreeD="1"/>
</file>

<file path=xl/ctrlProps/ctrlProp71.xml><?xml version="1.0" encoding="utf-8"?>
<formControlPr xmlns="http://schemas.microsoft.com/office/spreadsheetml/2009/9/main" objectType="CheckBox" fmlaLink="$K$158" lockText="1" noThreeD="1"/>
</file>

<file path=xl/ctrlProps/ctrlProp72.xml><?xml version="1.0" encoding="utf-8"?>
<formControlPr xmlns="http://schemas.microsoft.com/office/spreadsheetml/2009/9/main" objectType="CheckBox" fmlaLink="$F$14" lockText="1" noThreeD="1"/>
</file>

<file path=xl/ctrlProps/ctrlProp73.xml><?xml version="1.0" encoding="utf-8"?>
<formControlPr xmlns="http://schemas.microsoft.com/office/spreadsheetml/2009/9/main" objectType="CheckBox" fmlaLink="$F$15" lockText="1" noThreeD="1"/>
</file>

<file path=xl/ctrlProps/ctrlProp74.xml><?xml version="1.0" encoding="utf-8"?>
<formControlPr xmlns="http://schemas.microsoft.com/office/spreadsheetml/2009/9/main" objectType="CheckBox" fmlaLink="$J$14" lockText="1" noThreeD="1"/>
</file>

<file path=xl/ctrlProps/ctrlProp75.xml><?xml version="1.0" encoding="utf-8"?>
<formControlPr xmlns="http://schemas.microsoft.com/office/spreadsheetml/2009/9/main" objectType="CheckBox" fmlaLink="$J$15" lockText="1" noThreeD="1"/>
</file>

<file path=xl/ctrlProps/ctrlProp76.xml><?xml version="1.0" encoding="utf-8"?>
<formControlPr xmlns="http://schemas.microsoft.com/office/spreadsheetml/2009/9/main" objectType="CheckBox" fmlaLink="$P$89" lockText="1" noThreeD="1"/>
</file>

<file path=xl/ctrlProps/ctrlProp77.xml><?xml version="1.0" encoding="utf-8"?>
<formControlPr xmlns="http://schemas.microsoft.com/office/spreadsheetml/2009/9/main" objectType="CheckBox" fmlaLink="$R$89" lockText="1" noThreeD="1"/>
</file>

<file path=xl/ctrlProps/ctrlProp78.xml><?xml version="1.0" encoding="utf-8"?>
<formControlPr xmlns="http://schemas.microsoft.com/office/spreadsheetml/2009/9/main" objectType="CheckBox" fmlaLink="$F$100" lockText="1" noThreeD="1"/>
</file>

<file path=xl/ctrlProps/ctrlProp79.xml><?xml version="1.0" encoding="utf-8"?>
<formControlPr xmlns="http://schemas.microsoft.com/office/spreadsheetml/2009/9/main" objectType="CheckBox" fmlaLink="$H$100" lockText="1" noThreeD="1"/>
</file>

<file path=xl/ctrlProps/ctrlProp8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80.xml><?xml version="1.0" encoding="utf-8"?>
<formControlPr xmlns="http://schemas.microsoft.com/office/spreadsheetml/2009/9/main" objectType="CheckBox" fmlaLink="$H$82" lockText="1" noThreeD="1"/>
</file>

<file path=xl/ctrlProps/ctrlProp81.xml><?xml version="1.0" encoding="utf-8"?>
<formControlPr xmlns="http://schemas.microsoft.com/office/spreadsheetml/2009/9/main" objectType="CheckBox" fmlaLink="$J$82" lockText="1" noThreeD="1"/>
</file>

<file path=xl/ctrlProps/ctrlProp82.xml><?xml version="1.0" encoding="utf-8"?>
<formControlPr xmlns="http://schemas.microsoft.com/office/spreadsheetml/2009/9/main" objectType="CheckBox" fmlaLink="$H$83" lockText="1" noThreeD="1"/>
</file>

<file path=xl/ctrlProps/ctrlProp83.xml><?xml version="1.0" encoding="utf-8"?>
<formControlPr xmlns="http://schemas.microsoft.com/office/spreadsheetml/2009/9/main" objectType="CheckBox" fmlaLink="$J$83" lockText="1" noThreeD="1"/>
</file>

<file path=xl/ctrlProps/ctrlProp84.xml><?xml version="1.0" encoding="utf-8"?>
<formControlPr xmlns="http://schemas.microsoft.com/office/spreadsheetml/2009/9/main" objectType="CheckBox" fmlaLink="$H$84" lockText="1" noThreeD="1"/>
</file>

<file path=xl/ctrlProps/ctrlProp85.xml><?xml version="1.0" encoding="utf-8"?>
<formControlPr xmlns="http://schemas.microsoft.com/office/spreadsheetml/2009/9/main" objectType="CheckBox" fmlaLink="$J$84" lockText="1" noThreeD="1"/>
</file>

<file path=xl/ctrlProps/ctrlProp86.xml><?xml version="1.0" encoding="utf-8"?>
<formControlPr xmlns="http://schemas.microsoft.com/office/spreadsheetml/2009/9/main" objectType="CheckBox" fmlaLink="$H$85" lockText="1" noThreeD="1"/>
</file>

<file path=xl/ctrlProps/ctrlProp87.xml><?xml version="1.0" encoding="utf-8"?>
<formControlPr xmlns="http://schemas.microsoft.com/office/spreadsheetml/2009/9/main" objectType="CheckBox" fmlaLink="$J$85" lockText="1" noThreeD="1"/>
</file>

<file path=xl/ctrlProps/ctrlProp88.xml><?xml version="1.0" encoding="utf-8"?>
<formControlPr xmlns="http://schemas.microsoft.com/office/spreadsheetml/2009/9/main" objectType="CheckBox" fmlaLink="$J$108" lockText="1" noThreeD="1"/>
</file>

<file path=xl/ctrlProps/ctrlProp89.xml><?xml version="1.0" encoding="utf-8"?>
<formControlPr xmlns="http://schemas.microsoft.com/office/spreadsheetml/2009/9/main" objectType="CheckBox" fmlaLink="$L$108" lockText="1" noThreeD="1"/>
</file>

<file path=xl/ctrlProps/ctrlProp9.xml><?xml version="1.0" encoding="utf-8"?>
<formControlPr xmlns="http://schemas.microsoft.com/office/spreadsheetml/2009/9/main" objectType="CheckBox" fmlaLink="$I$241" lockText="1" noThreeD="1"/>
</file>

<file path=xl/ctrlProps/ctrlProp90.xml><?xml version="1.0" encoding="utf-8"?>
<formControlPr xmlns="http://schemas.microsoft.com/office/spreadsheetml/2009/9/main" objectType="CheckBox" fmlaLink="$J$109" lockText="1" noThreeD="1"/>
</file>

<file path=xl/ctrlProps/ctrlProp91.xml><?xml version="1.0" encoding="utf-8"?>
<formControlPr xmlns="http://schemas.microsoft.com/office/spreadsheetml/2009/9/main" objectType="CheckBox" fmlaLink="$L$109" lockText="1" noThreeD="1"/>
</file>

<file path=xl/ctrlProps/ctrlProp92.xml><?xml version="1.0" encoding="utf-8"?>
<formControlPr xmlns="http://schemas.microsoft.com/office/spreadsheetml/2009/9/main" objectType="CheckBox" fmlaLink="$J$112" lockText="1" noThreeD="1"/>
</file>

<file path=xl/ctrlProps/ctrlProp93.xml><?xml version="1.0" encoding="utf-8"?>
<formControlPr xmlns="http://schemas.microsoft.com/office/spreadsheetml/2009/9/main" objectType="CheckBox" fmlaLink="$L$112" lockText="1" noThreeD="1"/>
</file>

<file path=xl/ctrlProps/ctrlProp94.xml><?xml version="1.0" encoding="utf-8"?>
<formControlPr xmlns="http://schemas.microsoft.com/office/spreadsheetml/2009/9/main" objectType="CheckBox" fmlaLink="$J$113" lockText="1" noThreeD="1"/>
</file>

<file path=xl/ctrlProps/ctrlProp95.xml><?xml version="1.0" encoding="utf-8"?>
<formControlPr xmlns="http://schemas.microsoft.com/office/spreadsheetml/2009/9/main" objectType="CheckBox" fmlaLink="$L$113" lockText="1" noThreeD="1"/>
</file>

<file path=xl/ctrlProps/ctrlProp96.xml><?xml version="1.0" encoding="utf-8"?>
<formControlPr xmlns="http://schemas.microsoft.com/office/spreadsheetml/2009/9/main" objectType="CheckBox" fmlaLink="$H$79" lockText="1" noThreeD="1"/>
</file>

<file path=xl/ctrlProps/ctrlProp97.xml><?xml version="1.0" encoding="utf-8"?>
<formControlPr xmlns="http://schemas.microsoft.com/office/spreadsheetml/2009/9/main" objectType="CheckBox" fmlaLink="$J$79" lockText="1" noThreeD="1"/>
</file>

<file path=xl/ctrlProps/ctrlProp98.xml><?xml version="1.0" encoding="utf-8"?>
<formControlPr xmlns="http://schemas.microsoft.com/office/spreadsheetml/2009/9/main" objectType="CheckBox" fmlaLink="$J$106" lockText="1" noThreeD="1"/>
</file>

<file path=xl/ctrlProps/ctrlProp99.xml><?xml version="1.0" encoding="utf-8"?>
<formControlPr xmlns="http://schemas.microsoft.com/office/spreadsheetml/2009/9/main" objectType="CheckBox" fmlaLink="$L$10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363855</xdr:colOff>
      <xdr:row>2</xdr:row>
      <xdr:rowOff>211455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009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28575</xdr:rowOff>
        </xdr:from>
        <xdr:to>
          <xdr:col>8</xdr:col>
          <xdr:colOff>390525</xdr:colOff>
          <xdr:row>23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38100</xdr:rowOff>
        </xdr:from>
        <xdr:to>
          <xdr:col>10</xdr:col>
          <xdr:colOff>352425</xdr:colOff>
          <xdr:row>23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19050</xdr:rowOff>
        </xdr:from>
        <xdr:to>
          <xdr:col>4</xdr:col>
          <xdr:colOff>504825</xdr:colOff>
          <xdr:row>27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9525</xdr:rowOff>
        </xdr:from>
        <xdr:to>
          <xdr:col>4</xdr:col>
          <xdr:colOff>476250</xdr:colOff>
          <xdr:row>28</xdr:row>
          <xdr:rowOff>228600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25</xdr:row>
          <xdr:rowOff>209550</xdr:rowOff>
        </xdr:from>
        <xdr:to>
          <xdr:col>10</xdr:col>
          <xdr:colOff>628650</xdr:colOff>
          <xdr:row>26</xdr:row>
          <xdr:rowOff>190500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219075</xdr:rowOff>
        </xdr:from>
        <xdr:to>
          <xdr:col>10</xdr:col>
          <xdr:colOff>647700</xdr:colOff>
          <xdr:row>28</xdr:row>
          <xdr:rowOff>190500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17</xdr:row>
          <xdr:rowOff>247650</xdr:rowOff>
        </xdr:from>
        <xdr:to>
          <xdr:col>10</xdr:col>
          <xdr:colOff>657225</xdr:colOff>
          <xdr:row>18</xdr:row>
          <xdr:rowOff>200025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20</xdr:row>
          <xdr:rowOff>9525</xdr:rowOff>
        </xdr:from>
        <xdr:to>
          <xdr:col>10</xdr:col>
          <xdr:colOff>314325</xdr:colOff>
          <xdr:row>20</xdr:row>
          <xdr:rowOff>219075</xdr:rowOff>
        </xdr:to>
        <xdr:sp macro="" textlink="">
          <xdr:nvSpPr>
            <xdr:cNvPr id="6171" name="Drop Down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293370</xdr:colOff>
      <xdr:row>0</xdr:row>
      <xdr:rowOff>0</xdr:rowOff>
    </xdr:from>
    <xdr:to>
      <xdr:col>1</xdr:col>
      <xdr:colOff>371475</xdr:colOff>
      <xdr:row>2</xdr:row>
      <xdr:rowOff>219075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57150</xdr:rowOff>
        </xdr:from>
        <xdr:to>
          <xdr:col>8</xdr:col>
          <xdr:colOff>323850</xdr:colOff>
          <xdr:row>241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240</xdr:row>
          <xdr:rowOff>57150</xdr:rowOff>
        </xdr:from>
        <xdr:to>
          <xdr:col>10</xdr:col>
          <xdr:colOff>314325</xdr:colOff>
          <xdr:row>241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245</xdr:row>
          <xdr:rowOff>19050</xdr:rowOff>
        </xdr:from>
        <xdr:to>
          <xdr:col>10</xdr:col>
          <xdr:colOff>295275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248</xdr:row>
          <xdr:rowOff>38100</xdr:rowOff>
        </xdr:from>
        <xdr:to>
          <xdr:col>10</xdr:col>
          <xdr:colOff>295275</xdr:colOff>
          <xdr:row>248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249</xdr:row>
          <xdr:rowOff>0</xdr:rowOff>
        </xdr:from>
        <xdr:to>
          <xdr:col>10</xdr:col>
          <xdr:colOff>285750</xdr:colOff>
          <xdr:row>249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19050</xdr:rowOff>
        </xdr:from>
        <xdr:to>
          <xdr:col>8</xdr:col>
          <xdr:colOff>438150</xdr:colOff>
          <xdr:row>73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38100</xdr:rowOff>
        </xdr:from>
        <xdr:to>
          <xdr:col>8</xdr:col>
          <xdr:colOff>438150</xdr:colOff>
          <xdr:row>72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72</xdr:row>
          <xdr:rowOff>19050</xdr:rowOff>
        </xdr:from>
        <xdr:to>
          <xdr:col>8</xdr:col>
          <xdr:colOff>438150</xdr:colOff>
          <xdr:row>72</xdr:row>
          <xdr:rowOff>238125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74</xdr:row>
          <xdr:rowOff>19050</xdr:rowOff>
        </xdr:from>
        <xdr:to>
          <xdr:col>8</xdr:col>
          <xdr:colOff>447675</xdr:colOff>
          <xdr:row>74</xdr:row>
          <xdr:rowOff>238125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251</xdr:row>
          <xdr:rowOff>0</xdr:rowOff>
        </xdr:from>
        <xdr:to>
          <xdr:col>10</xdr:col>
          <xdr:colOff>285750</xdr:colOff>
          <xdr:row>251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47625</xdr:rowOff>
        </xdr:from>
        <xdr:to>
          <xdr:col>8</xdr:col>
          <xdr:colOff>514350</xdr:colOff>
          <xdr:row>136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135</xdr:row>
          <xdr:rowOff>238125</xdr:rowOff>
        </xdr:from>
        <xdr:to>
          <xdr:col>8</xdr:col>
          <xdr:colOff>514350</xdr:colOff>
          <xdr:row>137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252</xdr:row>
          <xdr:rowOff>57150</xdr:rowOff>
        </xdr:from>
        <xdr:to>
          <xdr:col>10</xdr:col>
          <xdr:colOff>295275</xdr:colOff>
          <xdr:row>252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253</xdr:row>
          <xdr:rowOff>57150</xdr:rowOff>
        </xdr:from>
        <xdr:to>
          <xdr:col>10</xdr:col>
          <xdr:colOff>295275</xdr:colOff>
          <xdr:row>253</xdr:row>
          <xdr:rowOff>238125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254</xdr:row>
          <xdr:rowOff>28575</xdr:rowOff>
        </xdr:from>
        <xdr:to>
          <xdr:col>10</xdr:col>
          <xdr:colOff>285750</xdr:colOff>
          <xdr:row>255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255</xdr:row>
          <xdr:rowOff>28575</xdr:rowOff>
        </xdr:from>
        <xdr:to>
          <xdr:col>10</xdr:col>
          <xdr:colOff>285750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256</xdr:row>
          <xdr:rowOff>9525</xdr:rowOff>
        </xdr:from>
        <xdr:to>
          <xdr:col>10</xdr:col>
          <xdr:colOff>285750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246</xdr:row>
          <xdr:rowOff>57150</xdr:rowOff>
        </xdr:from>
        <xdr:to>
          <xdr:col>10</xdr:col>
          <xdr:colOff>295275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247</xdr:row>
          <xdr:rowOff>47625</xdr:rowOff>
        </xdr:from>
        <xdr:to>
          <xdr:col>10</xdr:col>
          <xdr:colOff>285750</xdr:colOff>
          <xdr:row>247</xdr:row>
          <xdr:rowOff>219075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144</xdr:row>
          <xdr:rowOff>57150</xdr:rowOff>
        </xdr:from>
        <xdr:to>
          <xdr:col>10</xdr:col>
          <xdr:colOff>561975</xdr:colOff>
          <xdr:row>145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1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144</xdr:row>
          <xdr:rowOff>247650</xdr:rowOff>
        </xdr:from>
        <xdr:to>
          <xdr:col>10</xdr:col>
          <xdr:colOff>561975</xdr:colOff>
          <xdr:row>146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1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145</xdr:row>
          <xdr:rowOff>238125</xdr:rowOff>
        </xdr:from>
        <xdr:to>
          <xdr:col>10</xdr:col>
          <xdr:colOff>571500</xdr:colOff>
          <xdr:row>147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75</xdr:row>
          <xdr:rowOff>19050</xdr:rowOff>
        </xdr:from>
        <xdr:to>
          <xdr:col>8</xdr:col>
          <xdr:colOff>447675</xdr:colOff>
          <xdr:row>75</xdr:row>
          <xdr:rowOff>228600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261</xdr:row>
          <xdr:rowOff>76200</xdr:rowOff>
        </xdr:from>
        <xdr:to>
          <xdr:col>10</xdr:col>
          <xdr:colOff>28575</xdr:colOff>
          <xdr:row>261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1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250</xdr:row>
          <xdr:rowOff>47625</xdr:rowOff>
        </xdr:from>
        <xdr:to>
          <xdr:col>10</xdr:col>
          <xdr:colOff>285750</xdr:colOff>
          <xdr:row>251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1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136</xdr:row>
          <xdr:rowOff>219075</xdr:rowOff>
        </xdr:from>
        <xdr:to>
          <xdr:col>8</xdr:col>
          <xdr:colOff>514350</xdr:colOff>
          <xdr:row>138</xdr:row>
          <xdr:rowOff>19050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1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147</xdr:row>
          <xdr:rowOff>28575</xdr:rowOff>
        </xdr:from>
        <xdr:to>
          <xdr:col>10</xdr:col>
          <xdr:colOff>571500</xdr:colOff>
          <xdr:row>147</xdr:row>
          <xdr:rowOff>323850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1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148</xdr:row>
          <xdr:rowOff>9525</xdr:rowOff>
        </xdr:from>
        <xdr:to>
          <xdr:col>10</xdr:col>
          <xdr:colOff>571500</xdr:colOff>
          <xdr:row>149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1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76200</xdr:rowOff>
        </xdr:from>
        <xdr:to>
          <xdr:col>10</xdr:col>
          <xdr:colOff>581025</xdr:colOff>
          <xdr:row>152</xdr:row>
          <xdr:rowOff>285750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1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295275</xdr:rowOff>
        </xdr:from>
        <xdr:to>
          <xdr:col>10</xdr:col>
          <xdr:colOff>581025</xdr:colOff>
          <xdr:row>154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1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153</xdr:row>
          <xdr:rowOff>238125</xdr:rowOff>
        </xdr:from>
        <xdr:to>
          <xdr:col>10</xdr:col>
          <xdr:colOff>581025</xdr:colOff>
          <xdr:row>155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1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154</xdr:row>
          <xdr:rowOff>314325</xdr:rowOff>
        </xdr:from>
        <xdr:to>
          <xdr:col>10</xdr:col>
          <xdr:colOff>581025</xdr:colOff>
          <xdr:row>156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1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161</xdr:row>
          <xdr:rowOff>19050</xdr:rowOff>
        </xdr:from>
        <xdr:to>
          <xdr:col>10</xdr:col>
          <xdr:colOff>561975</xdr:colOff>
          <xdr:row>161</xdr:row>
          <xdr:rowOff>238125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1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161</xdr:row>
          <xdr:rowOff>238125</xdr:rowOff>
        </xdr:from>
        <xdr:to>
          <xdr:col>10</xdr:col>
          <xdr:colOff>581025</xdr:colOff>
          <xdr:row>163</xdr:row>
          <xdr:rowOff>38100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1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162</xdr:row>
          <xdr:rowOff>238125</xdr:rowOff>
        </xdr:from>
        <xdr:to>
          <xdr:col>10</xdr:col>
          <xdr:colOff>581025</xdr:colOff>
          <xdr:row>164</xdr:row>
          <xdr:rowOff>38100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1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163</xdr:row>
          <xdr:rowOff>238125</xdr:rowOff>
        </xdr:from>
        <xdr:to>
          <xdr:col>10</xdr:col>
          <xdr:colOff>581025</xdr:colOff>
          <xdr:row>165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1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164</xdr:row>
          <xdr:rowOff>238125</xdr:rowOff>
        </xdr:from>
        <xdr:to>
          <xdr:col>10</xdr:col>
          <xdr:colOff>590550</xdr:colOff>
          <xdr:row>166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1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165</xdr:row>
          <xdr:rowOff>238125</xdr:rowOff>
        </xdr:from>
        <xdr:to>
          <xdr:col>10</xdr:col>
          <xdr:colOff>590550</xdr:colOff>
          <xdr:row>167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1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19050</xdr:rowOff>
        </xdr:from>
        <xdr:to>
          <xdr:col>10</xdr:col>
          <xdr:colOff>581025</xdr:colOff>
          <xdr:row>171</xdr:row>
          <xdr:rowOff>238125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1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238125</xdr:rowOff>
        </xdr:from>
        <xdr:to>
          <xdr:col>10</xdr:col>
          <xdr:colOff>581025</xdr:colOff>
          <xdr:row>173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1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0</xdr:rowOff>
        </xdr:from>
        <xdr:to>
          <xdr:col>10</xdr:col>
          <xdr:colOff>581025</xdr:colOff>
          <xdr:row>174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1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238125</xdr:rowOff>
        </xdr:from>
        <xdr:to>
          <xdr:col>10</xdr:col>
          <xdr:colOff>581025</xdr:colOff>
          <xdr:row>175</xdr:row>
          <xdr:rowOff>38100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1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174</xdr:row>
          <xdr:rowOff>238125</xdr:rowOff>
        </xdr:from>
        <xdr:to>
          <xdr:col>10</xdr:col>
          <xdr:colOff>590550</xdr:colOff>
          <xdr:row>176</xdr:row>
          <xdr:rowOff>38100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1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176</xdr:row>
          <xdr:rowOff>0</xdr:rowOff>
        </xdr:from>
        <xdr:to>
          <xdr:col>10</xdr:col>
          <xdr:colOff>590550</xdr:colOff>
          <xdr:row>177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1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166</xdr:row>
          <xdr:rowOff>238125</xdr:rowOff>
        </xdr:from>
        <xdr:to>
          <xdr:col>10</xdr:col>
          <xdr:colOff>600075</xdr:colOff>
          <xdr:row>168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1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47625</xdr:rowOff>
        </xdr:from>
        <xdr:to>
          <xdr:col>10</xdr:col>
          <xdr:colOff>581025</xdr:colOff>
          <xdr:row>190</xdr:row>
          <xdr:rowOff>9525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1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247650</xdr:rowOff>
        </xdr:from>
        <xdr:to>
          <xdr:col>10</xdr:col>
          <xdr:colOff>581025</xdr:colOff>
          <xdr:row>191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1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190</xdr:row>
          <xdr:rowOff>247650</xdr:rowOff>
        </xdr:from>
        <xdr:to>
          <xdr:col>10</xdr:col>
          <xdr:colOff>581025</xdr:colOff>
          <xdr:row>192</xdr:row>
          <xdr:rowOff>38100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1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191</xdr:row>
          <xdr:rowOff>247650</xdr:rowOff>
        </xdr:from>
        <xdr:to>
          <xdr:col>10</xdr:col>
          <xdr:colOff>581025</xdr:colOff>
          <xdr:row>193</xdr:row>
          <xdr:rowOff>38100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1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192</xdr:row>
          <xdr:rowOff>247650</xdr:rowOff>
        </xdr:from>
        <xdr:to>
          <xdr:col>10</xdr:col>
          <xdr:colOff>590550</xdr:colOff>
          <xdr:row>194</xdr:row>
          <xdr:rowOff>38100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1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193</xdr:row>
          <xdr:rowOff>247650</xdr:rowOff>
        </xdr:from>
        <xdr:to>
          <xdr:col>10</xdr:col>
          <xdr:colOff>590550</xdr:colOff>
          <xdr:row>195</xdr:row>
          <xdr:rowOff>38100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1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194</xdr:row>
          <xdr:rowOff>219075</xdr:rowOff>
        </xdr:from>
        <xdr:to>
          <xdr:col>10</xdr:col>
          <xdr:colOff>600075</xdr:colOff>
          <xdr:row>196</xdr:row>
          <xdr:rowOff>19050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1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28575</xdr:rowOff>
        </xdr:from>
        <xdr:to>
          <xdr:col>10</xdr:col>
          <xdr:colOff>571500</xdr:colOff>
          <xdr:row>184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1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238125</xdr:rowOff>
        </xdr:from>
        <xdr:to>
          <xdr:col>10</xdr:col>
          <xdr:colOff>581025</xdr:colOff>
          <xdr:row>185</xdr:row>
          <xdr:rowOff>19050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1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184</xdr:row>
          <xdr:rowOff>238125</xdr:rowOff>
        </xdr:from>
        <xdr:to>
          <xdr:col>10</xdr:col>
          <xdr:colOff>581025</xdr:colOff>
          <xdr:row>186</xdr:row>
          <xdr:rowOff>19050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1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185</xdr:row>
          <xdr:rowOff>238125</xdr:rowOff>
        </xdr:from>
        <xdr:to>
          <xdr:col>10</xdr:col>
          <xdr:colOff>581025</xdr:colOff>
          <xdr:row>187</xdr:row>
          <xdr:rowOff>19050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1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186</xdr:row>
          <xdr:rowOff>238125</xdr:rowOff>
        </xdr:from>
        <xdr:to>
          <xdr:col>10</xdr:col>
          <xdr:colOff>590550</xdr:colOff>
          <xdr:row>188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1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179</xdr:row>
          <xdr:rowOff>19050</xdr:rowOff>
        </xdr:from>
        <xdr:to>
          <xdr:col>7</xdr:col>
          <xdr:colOff>590550</xdr:colOff>
          <xdr:row>179</xdr:row>
          <xdr:rowOff>238125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1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179</xdr:row>
          <xdr:rowOff>19050</xdr:rowOff>
        </xdr:from>
        <xdr:to>
          <xdr:col>9</xdr:col>
          <xdr:colOff>533400</xdr:colOff>
          <xdr:row>179</xdr:row>
          <xdr:rowOff>238125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1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167</xdr:row>
          <xdr:rowOff>228600</xdr:rowOff>
        </xdr:from>
        <xdr:to>
          <xdr:col>10</xdr:col>
          <xdr:colOff>609600</xdr:colOff>
          <xdr:row>169</xdr:row>
          <xdr:rowOff>38100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1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76</xdr:row>
          <xdr:rowOff>85725</xdr:rowOff>
        </xdr:from>
        <xdr:to>
          <xdr:col>8</xdr:col>
          <xdr:colOff>447675</xdr:colOff>
          <xdr:row>76</xdr:row>
          <xdr:rowOff>295275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1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150</xdr:row>
          <xdr:rowOff>38100</xdr:rowOff>
        </xdr:from>
        <xdr:to>
          <xdr:col>10</xdr:col>
          <xdr:colOff>590550</xdr:colOff>
          <xdr:row>150</xdr:row>
          <xdr:rowOff>247650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1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157</xdr:row>
          <xdr:rowOff>66675</xdr:rowOff>
        </xdr:from>
        <xdr:to>
          <xdr:col>10</xdr:col>
          <xdr:colOff>581025</xdr:colOff>
          <xdr:row>157</xdr:row>
          <xdr:rowOff>276225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1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1940" y="0"/>
    <xdr:ext cx="769620" cy="716280"/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absoluteAnchor>
  <xdr:oneCellAnchor>
    <xdr:from>
      <xdr:col>3</xdr:col>
      <xdr:colOff>45721</xdr:colOff>
      <xdr:row>3</xdr:row>
      <xdr:rowOff>118754</xdr:rowOff>
    </xdr:from>
    <xdr:ext cx="2644140" cy="481727"/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9761" y="827414"/>
          <a:ext cx="2644140" cy="48172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13</xdr:row>
          <xdr:rowOff>9525</xdr:rowOff>
        </xdr:from>
        <xdr:to>
          <xdr:col>5</xdr:col>
          <xdr:colOff>581025</xdr:colOff>
          <xdr:row>13</xdr:row>
          <xdr:rowOff>219075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14</xdr:row>
          <xdr:rowOff>9525</xdr:rowOff>
        </xdr:from>
        <xdr:to>
          <xdr:col>5</xdr:col>
          <xdr:colOff>581025</xdr:colOff>
          <xdr:row>14</xdr:row>
          <xdr:rowOff>219075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13</xdr:row>
          <xdr:rowOff>9525</xdr:rowOff>
        </xdr:from>
        <xdr:to>
          <xdr:col>9</xdr:col>
          <xdr:colOff>171450</xdr:colOff>
          <xdr:row>13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14</xdr:row>
          <xdr:rowOff>9525</xdr:rowOff>
        </xdr:from>
        <xdr:to>
          <xdr:col>9</xdr:col>
          <xdr:colOff>171450</xdr:colOff>
          <xdr:row>14</xdr:row>
          <xdr:rowOff>219075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78</xdr:row>
          <xdr:rowOff>9525</xdr:rowOff>
        </xdr:from>
        <xdr:to>
          <xdr:col>6</xdr:col>
          <xdr:colOff>590550</xdr:colOff>
          <xdr:row>78</xdr:row>
          <xdr:rowOff>219075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78</xdr:row>
          <xdr:rowOff>9525</xdr:rowOff>
        </xdr:from>
        <xdr:to>
          <xdr:col>8</xdr:col>
          <xdr:colOff>590550</xdr:colOff>
          <xdr:row>78</xdr:row>
          <xdr:rowOff>219075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81</xdr:row>
          <xdr:rowOff>9525</xdr:rowOff>
        </xdr:from>
        <xdr:to>
          <xdr:col>6</xdr:col>
          <xdr:colOff>590550</xdr:colOff>
          <xdr:row>81</xdr:row>
          <xdr:rowOff>219075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81</xdr:row>
          <xdr:rowOff>9525</xdr:rowOff>
        </xdr:from>
        <xdr:to>
          <xdr:col>8</xdr:col>
          <xdr:colOff>590550</xdr:colOff>
          <xdr:row>81</xdr:row>
          <xdr:rowOff>219075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82</xdr:row>
          <xdr:rowOff>9525</xdr:rowOff>
        </xdr:from>
        <xdr:to>
          <xdr:col>6</xdr:col>
          <xdr:colOff>590550</xdr:colOff>
          <xdr:row>82</xdr:row>
          <xdr:rowOff>219075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82</xdr:row>
          <xdr:rowOff>9525</xdr:rowOff>
        </xdr:from>
        <xdr:to>
          <xdr:col>8</xdr:col>
          <xdr:colOff>590550</xdr:colOff>
          <xdr:row>82</xdr:row>
          <xdr:rowOff>219075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83</xdr:row>
          <xdr:rowOff>9525</xdr:rowOff>
        </xdr:from>
        <xdr:to>
          <xdr:col>6</xdr:col>
          <xdr:colOff>590550</xdr:colOff>
          <xdr:row>83</xdr:row>
          <xdr:rowOff>219075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83</xdr:row>
          <xdr:rowOff>9525</xdr:rowOff>
        </xdr:from>
        <xdr:to>
          <xdr:col>8</xdr:col>
          <xdr:colOff>590550</xdr:colOff>
          <xdr:row>83</xdr:row>
          <xdr:rowOff>219075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84</xdr:row>
          <xdr:rowOff>9525</xdr:rowOff>
        </xdr:from>
        <xdr:to>
          <xdr:col>6</xdr:col>
          <xdr:colOff>590550</xdr:colOff>
          <xdr:row>84</xdr:row>
          <xdr:rowOff>219075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84</xdr:row>
          <xdr:rowOff>9525</xdr:rowOff>
        </xdr:from>
        <xdr:to>
          <xdr:col>8</xdr:col>
          <xdr:colOff>590550</xdr:colOff>
          <xdr:row>84</xdr:row>
          <xdr:rowOff>219075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88</xdr:row>
          <xdr:rowOff>19050</xdr:rowOff>
        </xdr:from>
        <xdr:to>
          <xdr:col>14</xdr:col>
          <xdr:colOff>590550</xdr:colOff>
          <xdr:row>89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88</xdr:row>
          <xdr:rowOff>19050</xdr:rowOff>
        </xdr:from>
        <xdr:to>
          <xdr:col>16</xdr:col>
          <xdr:colOff>590550</xdr:colOff>
          <xdr:row>89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99</xdr:row>
          <xdr:rowOff>19050</xdr:rowOff>
        </xdr:from>
        <xdr:to>
          <xdr:col>4</xdr:col>
          <xdr:colOff>590550</xdr:colOff>
          <xdr:row>100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99</xdr:row>
          <xdr:rowOff>19050</xdr:rowOff>
        </xdr:from>
        <xdr:to>
          <xdr:col>6</xdr:col>
          <xdr:colOff>590550</xdr:colOff>
          <xdr:row>100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104</xdr:row>
          <xdr:rowOff>66675</xdr:rowOff>
        </xdr:from>
        <xdr:to>
          <xdr:col>8</xdr:col>
          <xdr:colOff>590550</xdr:colOff>
          <xdr:row>104</xdr:row>
          <xdr:rowOff>285750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104</xdr:row>
          <xdr:rowOff>66675</xdr:rowOff>
        </xdr:from>
        <xdr:to>
          <xdr:col>10</xdr:col>
          <xdr:colOff>590550</xdr:colOff>
          <xdr:row>104</xdr:row>
          <xdr:rowOff>285750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105</xdr:row>
          <xdr:rowOff>66675</xdr:rowOff>
        </xdr:from>
        <xdr:to>
          <xdr:col>8</xdr:col>
          <xdr:colOff>590550</xdr:colOff>
          <xdr:row>105</xdr:row>
          <xdr:rowOff>285750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105</xdr:row>
          <xdr:rowOff>66675</xdr:rowOff>
        </xdr:from>
        <xdr:to>
          <xdr:col>10</xdr:col>
          <xdr:colOff>590550</xdr:colOff>
          <xdr:row>105</xdr:row>
          <xdr:rowOff>285750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106</xdr:row>
          <xdr:rowOff>66675</xdr:rowOff>
        </xdr:from>
        <xdr:to>
          <xdr:col>8</xdr:col>
          <xdr:colOff>590550</xdr:colOff>
          <xdr:row>106</xdr:row>
          <xdr:rowOff>285750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2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106</xdr:row>
          <xdr:rowOff>66675</xdr:rowOff>
        </xdr:from>
        <xdr:to>
          <xdr:col>10</xdr:col>
          <xdr:colOff>590550</xdr:colOff>
          <xdr:row>106</xdr:row>
          <xdr:rowOff>285750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107</xdr:row>
          <xdr:rowOff>66675</xdr:rowOff>
        </xdr:from>
        <xdr:to>
          <xdr:col>8</xdr:col>
          <xdr:colOff>590550</xdr:colOff>
          <xdr:row>107</xdr:row>
          <xdr:rowOff>285750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107</xdr:row>
          <xdr:rowOff>66675</xdr:rowOff>
        </xdr:from>
        <xdr:to>
          <xdr:col>10</xdr:col>
          <xdr:colOff>590550</xdr:colOff>
          <xdr:row>107</xdr:row>
          <xdr:rowOff>285750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2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108</xdr:row>
          <xdr:rowOff>76200</xdr:rowOff>
        </xdr:from>
        <xdr:to>
          <xdr:col>8</xdr:col>
          <xdr:colOff>590550</xdr:colOff>
          <xdr:row>108</xdr:row>
          <xdr:rowOff>285750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2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108</xdr:row>
          <xdr:rowOff>76200</xdr:rowOff>
        </xdr:from>
        <xdr:to>
          <xdr:col>10</xdr:col>
          <xdr:colOff>590550</xdr:colOff>
          <xdr:row>108</xdr:row>
          <xdr:rowOff>285750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2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111</xdr:row>
          <xdr:rowOff>9525</xdr:rowOff>
        </xdr:from>
        <xdr:to>
          <xdr:col>8</xdr:col>
          <xdr:colOff>590550</xdr:colOff>
          <xdr:row>111</xdr:row>
          <xdr:rowOff>219075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2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111</xdr:row>
          <xdr:rowOff>9525</xdr:rowOff>
        </xdr:from>
        <xdr:to>
          <xdr:col>10</xdr:col>
          <xdr:colOff>590550</xdr:colOff>
          <xdr:row>111</xdr:row>
          <xdr:rowOff>219075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112</xdr:row>
          <xdr:rowOff>9525</xdr:rowOff>
        </xdr:from>
        <xdr:to>
          <xdr:col>8</xdr:col>
          <xdr:colOff>590550</xdr:colOff>
          <xdr:row>112</xdr:row>
          <xdr:rowOff>219075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2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112</xdr:row>
          <xdr:rowOff>9525</xdr:rowOff>
        </xdr:from>
        <xdr:to>
          <xdr:col>10</xdr:col>
          <xdr:colOff>590550</xdr:colOff>
          <xdr:row>112</xdr:row>
          <xdr:rowOff>219075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2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118</xdr:row>
          <xdr:rowOff>104775</xdr:rowOff>
        </xdr:from>
        <xdr:to>
          <xdr:col>8</xdr:col>
          <xdr:colOff>590550</xdr:colOff>
          <xdr:row>118</xdr:row>
          <xdr:rowOff>323850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2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118</xdr:row>
          <xdr:rowOff>104775</xdr:rowOff>
        </xdr:from>
        <xdr:to>
          <xdr:col>10</xdr:col>
          <xdr:colOff>590550</xdr:colOff>
          <xdr:row>118</xdr:row>
          <xdr:rowOff>323850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2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119</xdr:row>
          <xdr:rowOff>28575</xdr:rowOff>
        </xdr:from>
        <xdr:to>
          <xdr:col>8</xdr:col>
          <xdr:colOff>590550</xdr:colOff>
          <xdr:row>119</xdr:row>
          <xdr:rowOff>247650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2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119</xdr:row>
          <xdr:rowOff>28575</xdr:rowOff>
        </xdr:from>
        <xdr:to>
          <xdr:col>10</xdr:col>
          <xdr:colOff>590550</xdr:colOff>
          <xdr:row>119</xdr:row>
          <xdr:rowOff>247650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2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120</xdr:row>
          <xdr:rowOff>28575</xdr:rowOff>
        </xdr:from>
        <xdr:to>
          <xdr:col>8</xdr:col>
          <xdr:colOff>590550</xdr:colOff>
          <xdr:row>120</xdr:row>
          <xdr:rowOff>247650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2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120</xdr:row>
          <xdr:rowOff>28575</xdr:rowOff>
        </xdr:from>
        <xdr:to>
          <xdr:col>10</xdr:col>
          <xdr:colOff>590550</xdr:colOff>
          <xdr:row>120</xdr:row>
          <xdr:rowOff>247650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2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138</xdr:row>
          <xdr:rowOff>28575</xdr:rowOff>
        </xdr:from>
        <xdr:to>
          <xdr:col>8</xdr:col>
          <xdr:colOff>590550</xdr:colOff>
          <xdr:row>138</xdr:row>
          <xdr:rowOff>247650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2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138</xdr:row>
          <xdr:rowOff>28575</xdr:rowOff>
        </xdr:from>
        <xdr:to>
          <xdr:col>10</xdr:col>
          <xdr:colOff>590550</xdr:colOff>
          <xdr:row>138</xdr:row>
          <xdr:rowOff>247650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2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139</xdr:row>
          <xdr:rowOff>76200</xdr:rowOff>
        </xdr:from>
        <xdr:to>
          <xdr:col>8</xdr:col>
          <xdr:colOff>590550</xdr:colOff>
          <xdr:row>139</xdr:row>
          <xdr:rowOff>285750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2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139</xdr:row>
          <xdr:rowOff>76200</xdr:rowOff>
        </xdr:from>
        <xdr:to>
          <xdr:col>10</xdr:col>
          <xdr:colOff>590550</xdr:colOff>
          <xdr:row>139</xdr:row>
          <xdr:rowOff>285750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2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140</xdr:row>
          <xdr:rowOff>76200</xdr:rowOff>
        </xdr:from>
        <xdr:to>
          <xdr:col>8</xdr:col>
          <xdr:colOff>590550</xdr:colOff>
          <xdr:row>140</xdr:row>
          <xdr:rowOff>285750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2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140</xdr:row>
          <xdr:rowOff>76200</xdr:rowOff>
        </xdr:from>
        <xdr:to>
          <xdr:col>10</xdr:col>
          <xdr:colOff>590550</xdr:colOff>
          <xdr:row>140</xdr:row>
          <xdr:rowOff>285750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2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150</xdr:row>
          <xdr:rowOff>19050</xdr:rowOff>
        </xdr:from>
        <xdr:to>
          <xdr:col>6</xdr:col>
          <xdr:colOff>590550</xdr:colOff>
          <xdr:row>151</xdr:row>
          <xdr:rowOff>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2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150</xdr:row>
          <xdr:rowOff>19050</xdr:rowOff>
        </xdr:from>
        <xdr:to>
          <xdr:col>8</xdr:col>
          <xdr:colOff>590550</xdr:colOff>
          <xdr:row>151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2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158</xdr:row>
          <xdr:rowOff>19050</xdr:rowOff>
        </xdr:from>
        <xdr:to>
          <xdr:col>5</xdr:col>
          <xdr:colOff>590550</xdr:colOff>
          <xdr:row>159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2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158</xdr:row>
          <xdr:rowOff>19050</xdr:rowOff>
        </xdr:from>
        <xdr:to>
          <xdr:col>7</xdr:col>
          <xdr:colOff>590550</xdr:colOff>
          <xdr:row>159</xdr:row>
          <xdr:rowOff>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2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168</xdr:row>
          <xdr:rowOff>19050</xdr:rowOff>
        </xdr:from>
        <xdr:to>
          <xdr:col>6</xdr:col>
          <xdr:colOff>590550</xdr:colOff>
          <xdr:row>169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2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168</xdr:row>
          <xdr:rowOff>19050</xdr:rowOff>
        </xdr:from>
        <xdr:to>
          <xdr:col>8</xdr:col>
          <xdr:colOff>590550</xdr:colOff>
          <xdr:row>169</xdr:row>
          <xdr:rowOff>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2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169</xdr:row>
          <xdr:rowOff>19050</xdr:rowOff>
        </xdr:from>
        <xdr:to>
          <xdr:col>6</xdr:col>
          <xdr:colOff>590550</xdr:colOff>
          <xdr:row>170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2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169</xdr:row>
          <xdr:rowOff>19050</xdr:rowOff>
        </xdr:from>
        <xdr:to>
          <xdr:col>8</xdr:col>
          <xdr:colOff>590550</xdr:colOff>
          <xdr:row>170</xdr:row>
          <xdr:rowOff>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2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171</xdr:row>
          <xdr:rowOff>19050</xdr:rowOff>
        </xdr:from>
        <xdr:to>
          <xdr:col>6</xdr:col>
          <xdr:colOff>590550</xdr:colOff>
          <xdr:row>172</xdr:row>
          <xdr:rowOff>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2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171</xdr:row>
          <xdr:rowOff>19050</xdr:rowOff>
        </xdr:from>
        <xdr:to>
          <xdr:col>8</xdr:col>
          <xdr:colOff>590550</xdr:colOff>
          <xdr:row>172</xdr:row>
          <xdr:rowOff>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2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172</xdr:row>
          <xdr:rowOff>85725</xdr:rowOff>
        </xdr:from>
        <xdr:to>
          <xdr:col>6</xdr:col>
          <xdr:colOff>590550</xdr:colOff>
          <xdr:row>172</xdr:row>
          <xdr:rowOff>295275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2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172</xdr:row>
          <xdr:rowOff>85725</xdr:rowOff>
        </xdr:from>
        <xdr:to>
          <xdr:col>8</xdr:col>
          <xdr:colOff>590550</xdr:colOff>
          <xdr:row>172</xdr:row>
          <xdr:rowOff>295275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2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173</xdr:row>
          <xdr:rowOff>19050</xdr:rowOff>
        </xdr:from>
        <xdr:to>
          <xdr:col>6</xdr:col>
          <xdr:colOff>590550</xdr:colOff>
          <xdr:row>174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2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173</xdr:row>
          <xdr:rowOff>19050</xdr:rowOff>
        </xdr:from>
        <xdr:to>
          <xdr:col>8</xdr:col>
          <xdr:colOff>590550</xdr:colOff>
          <xdr:row>174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174</xdr:row>
          <xdr:rowOff>19050</xdr:rowOff>
        </xdr:from>
        <xdr:to>
          <xdr:col>6</xdr:col>
          <xdr:colOff>590550</xdr:colOff>
          <xdr:row>175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2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174</xdr:row>
          <xdr:rowOff>19050</xdr:rowOff>
        </xdr:from>
        <xdr:to>
          <xdr:col>8</xdr:col>
          <xdr:colOff>590550</xdr:colOff>
          <xdr:row>175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2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175</xdr:row>
          <xdr:rowOff>19050</xdr:rowOff>
        </xdr:from>
        <xdr:to>
          <xdr:col>6</xdr:col>
          <xdr:colOff>590550</xdr:colOff>
          <xdr:row>176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2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175</xdr:row>
          <xdr:rowOff>19050</xdr:rowOff>
        </xdr:from>
        <xdr:to>
          <xdr:col>8</xdr:col>
          <xdr:colOff>590550</xdr:colOff>
          <xdr:row>176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2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176</xdr:row>
          <xdr:rowOff>85725</xdr:rowOff>
        </xdr:from>
        <xdr:to>
          <xdr:col>6</xdr:col>
          <xdr:colOff>590550</xdr:colOff>
          <xdr:row>176</xdr:row>
          <xdr:rowOff>295275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2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176</xdr:row>
          <xdr:rowOff>85725</xdr:rowOff>
        </xdr:from>
        <xdr:to>
          <xdr:col>8</xdr:col>
          <xdr:colOff>590550</xdr:colOff>
          <xdr:row>176</xdr:row>
          <xdr:rowOff>295275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2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186</xdr:row>
          <xdr:rowOff>76200</xdr:rowOff>
        </xdr:from>
        <xdr:to>
          <xdr:col>6</xdr:col>
          <xdr:colOff>590550</xdr:colOff>
          <xdr:row>186</xdr:row>
          <xdr:rowOff>285750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2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186</xdr:row>
          <xdr:rowOff>76200</xdr:rowOff>
        </xdr:from>
        <xdr:to>
          <xdr:col>8</xdr:col>
          <xdr:colOff>590550</xdr:colOff>
          <xdr:row>186</xdr:row>
          <xdr:rowOff>285750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2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185</xdr:row>
          <xdr:rowOff>19050</xdr:rowOff>
        </xdr:from>
        <xdr:to>
          <xdr:col>6</xdr:col>
          <xdr:colOff>590550</xdr:colOff>
          <xdr:row>186</xdr:row>
          <xdr:rowOff>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2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185</xdr:row>
          <xdr:rowOff>19050</xdr:rowOff>
        </xdr:from>
        <xdr:to>
          <xdr:col>8</xdr:col>
          <xdr:colOff>590550</xdr:colOff>
          <xdr:row>186</xdr:row>
          <xdr:rowOff>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2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192</xdr:row>
          <xdr:rowOff>19050</xdr:rowOff>
        </xdr:from>
        <xdr:to>
          <xdr:col>10</xdr:col>
          <xdr:colOff>590550</xdr:colOff>
          <xdr:row>193</xdr:row>
          <xdr:rowOff>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2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192</xdr:row>
          <xdr:rowOff>19050</xdr:rowOff>
        </xdr:from>
        <xdr:to>
          <xdr:col>12</xdr:col>
          <xdr:colOff>590550</xdr:colOff>
          <xdr:row>193</xdr:row>
          <xdr:rowOff>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2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196</xdr:row>
          <xdr:rowOff>19050</xdr:rowOff>
        </xdr:from>
        <xdr:to>
          <xdr:col>6</xdr:col>
          <xdr:colOff>590550</xdr:colOff>
          <xdr:row>197</xdr:row>
          <xdr:rowOff>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2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197</xdr:row>
          <xdr:rowOff>19050</xdr:rowOff>
        </xdr:from>
        <xdr:to>
          <xdr:col>6</xdr:col>
          <xdr:colOff>590550</xdr:colOff>
          <xdr:row>198</xdr:row>
          <xdr:rowOff>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2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198</xdr:row>
          <xdr:rowOff>19050</xdr:rowOff>
        </xdr:from>
        <xdr:to>
          <xdr:col>6</xdr:col>
          <xdr:colOff>590550</xdr:colOff>
          <xdr:row>199</xdr:row>
          <xdr:rowOff>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2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199</xdr:row>
          <xdr:rowOff>19050</xdr:rowOff>
        </xdr:from>
        <xdr:to>
          <xdr:col>6</xdr:col>
          <xdr:colOff>590550</xdr:colOff>
          <xdr:row>200</xdr:row>
          <xdr:rowOff>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2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200</xdr:row>
          <xdr:rowOff>19050</xdr:rowOff>
        </xdr:from>
        <xdr:to>
          <xdr:col>6</xdr:col>
          <xdr:colOff>590550</xdr:colOff>
          <xdr:row>201</xdr:row>
          <xdr:rowOff>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2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201</xdr:row>
          <xdr:rowOff>19050</xdr:rowOff>
        </xdr:from>
        <xdr:to>
          <xdr:col>6</xdr:col>
          <xdr:colOff>590550</xdr:colOff>
          <xdr:row>202</xdr:row>
          <xdr:rowOff>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2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202</xdr:row>
          <xdr:rowOff>19050</xdr:rowOff>
        </xdr:from>
        <xdr:to>
          <xdr:col>6</xdr:col>
          <xdr:colOff>590550</xdr:colOff>
          <xdr:row>203</xdr:row>
          <xdr:rowOff>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2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203</xdr:row>
          <xdr:rowOff>19050</xdr:rowOff>
        </xdr:from>
        <xdr:to>
          <xdr:col>6</xdr:col>
          <xdr:colOff>590550</xdr:colOff>
          <xdr:row>204</xdr:row>
          <xdr:rowOff>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2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204</xdr:row>
          <xdr:rowOff>19050</xdr:rowOff>
        </xdr:from>
        <xdr:to>
          <xdr:col>6</xdr:col>
          <xdr:colOff>590550</xdr:colOff>
          <xdr:row>205</xdr:row>
          <xdr:rowOff>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2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205</xdr:row>
          <xdr:rowOff>19050</xdr:rowOff>
        </xdr:from>
        <xdr:to>
          <xdr:col>6</xdr:col>
          <xdr:colOff>590550</xdr:colOff>
          <xdr:row>206</xdr:row>
          <xdr:rowOff>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2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206</xdr:row>
          <xdr:rowOff>19050</xdr:rowOff>
        </xdr:from>
        <xdr:to>
          <xdr:col>6</xdr:col>
          <xdr:colOff>590550</xdr:colOff>
          <xdr:row>207</xdr:row>
          <xdr:rowOff>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2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207</xdr:row>
          <xdr:rowOff>19050</xdr:rowOff>
        </xdr:from>
        <xdr:to>
          <xdr:col>6</xdr:col>
          <xdr:colOff>590550</xdr:colOff>
          <xdr:row>208</xdr:row>
          <xdr:rowOff>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2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208</xdr:row>
          <xdr:rowOff>19050</xdr:rowOff>
        </xdr:from>
        <xdr:to>
          <xdr:col>6</xdr:col>
          <xdr:colOff>590550</xdr:colOff>
          <xdr:row>209</xdr:row>
          <xdr:rowOff>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2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209</xdr:row>
          <xdr:rowOff>19050</xdr:rowOff>
        </xdr:from>
        <xdr:to>
          <xdr:col>6</xdr:col>
          <xdr:colOff>590550</xdr:colOff>
          <xdr:row>210</xdr:row>
          <xdr:rowOff>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2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210</xdr:row>
          <xdr:rowOff>19050</xdr:rowOff>
        </xdr:from>
        <xdr:to>
          <xdr:col>6</xdr:col>
          <xdr:colOff>590550</xdr:colOff>
          <xdr:row>211</xdr:row>
          <xdr:rowOff>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211</xdr:row>
          <xdr:rowOff>19050</xdr:rowOff>
        </xdr:from>
        <xdr:to>
          <xdr:col>6</xdr:col>
          <xdr:colOff>590550</xdr:colOff>
          <xdr:row>212</xdr:row>
          <xdr:rowOff>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2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212</xdr:row>
          <xdr:rowOff>19050</xdr:rowOff>
        </xdr:from>
        <xdr:to>
          <xdr:col>6</xdr:col>
          <xdr:colOff>590550</xdr:colOff>
          <xdr:row>213</xdr:row>
          <xdr:rowOff>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213</xdr:row>
          <xdr:rowOff>19050</xdr:rowOff>
        </xdr:from>
        <xdr:to>
          <xdr:col>6</xdr:col>
          <xdr:colOff>590550</xdr:colOff>
          <xdr:row>214</xdr:row>
          <xdr:rowOff>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2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214</xdr:row>
          <xdr:rowOff>19050</xdr:rowOff>
        </xdr:from>
        <xdr:to>
          <xdr:col>6</xdr:col>
          <xdr:colOff>590550</xdr:colOff>
          <xdr:row>215</xdr:row>
          <xdr:rowOff>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2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228</xdr:row>
          <xdr:rowOff>19050</xdr:rowOff>
        </xdr:from>
        <xdr:to>
          <xdr:col>10</xdr:col>
          <xdr:colOff>590550</xdr:colOff>
          <xdr:row>229</xdr:row>
          <xdr:rowOff>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228</xdr:row>
          <xdr:rowOff>19050</xdr:rowOff>
        </xdr:from>
        <xdr:to>
          <xdr:col>12</xdr:col>
          <xdr:colOff>590550</xdr:colOff>
          <xdr:row>229</xdr:row>
          <xdr:rowOff>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235</xdr:row>
          <xdr:rowOff>19050</xdr:rowOff>
        </xdr:from>
        <xdr:to>
          <xdr:col>8</xdr:col>
          <xdr:colOff>180975</xdr:colOff>
          <xdr:row>236</xdr:row>
          <xdr:rowOff>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2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552450</xdr:colOff>
          <xdr:row>235</xdr:row>
          <xdr:rowOff>19050</xdr:rowOff>
        </xdr:from>
        <xdr:to>
          <xdr:col>10</xdr:col>
          <xdr:colOff>171450</xdr:colOff>
          <xdr:row>236</xdr:row>
          <xdr:rowOff>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2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235</xdr:row>
          <xdr:rowOff>19050</xdr:rowOff>
        </xdr:from>
        <xdr:to>
          <xdr:col>12</xdr:col>
          <xdr:colOff>152400</xdr:colOff>
          <xdr:row>236</xdr:row>
          <xdr:rowOff>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236</xdr:row>
          <xdr:rowOff>19050</xdr:rowOff>
        </xdr:from>
        <xdr:to>
          <xdr:col>8</xdr:col>
          <xdr:colOff>180975</xdr:colOff>
          <xdr:row>236</xdr:row>
          <xdr:rowOff>228600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2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552450</xdr:colOff>
          <xdr:row>236</xdr:row>
          <xdr:rowOff>19050</xdr:rowOff>
        </xdr:from>
        <xdr:to>
          <xdr:col>10</xdr:col>
          <xdr:colOff>171450</xdr:colOff>
          <xdr:row>236</xdr:row>
          <xdr:rowOff>228600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2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236</xdr:row>
          <xdr:rowOff>19050</xdr:rowOff>
        </xdr:from>
        <xdr:to>
          <xdr:col>12</xdr:col>
          <xdr:colOff>152400</xdr:colOff>
          <xdr:row>236</xdr:row>
          <xdr:rowOff>228600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2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237</xdr:row>
          <xdr:rowOff>19050</xdr:rowOff>
        </xdr:from>
        <xdr:to>
          <xdr:col>8</xdr:col>
          <xdr:colOff>180975</xdr:colOff>
          <xdr:row>237</xdr:row>
          <xdr:rowOff>228600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2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552450</xdr:colOff>
          <xdr:row>237</xdr:row>
          <xdr:rowOff>19050</xdr:rowOff>
        </xdr:from>
        <xdr:to>
          <xdr:col>10</xdr:col>
          <xdr:colOff>171450</xdr:colOff>
          <xdr:row>237</xdr:row>
          <xdr:rowOff>228600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237</xdr:row>
          <xdr:rowOff>19050</xdr:rowOff>
        </xdr:from>
        <xdr:to>
          <xdr:col>12</xdr:col>
          <xdr:colOff>152400</xdr:colOff>
          <xdr:row>237</xdr:row>
          <xdr:rowOff>228600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2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238</xdr:row>
          <xdr:rowOff>19050</xdr:rowOff>
        </xdr:from>
        <xdr:to>
          <xdr:col>8</xdr:col>
          <xdr:colOff>180975</xdr:colOff>
          <xdr:row>239</xdr:row>
          <xdr:rowOff>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2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552450</xdr:colOff>
          <xdr:row>238</xdr:row>
          <xdr:rowOff>19050</xdr:rowOff>
        </xdr:from>
        <xdr:to>
          <xdr:col>10</xdr:col>
          <xdr:colOff>171450</xdr:colOff>
          <xdr:row>239</xdr:row>
          <xdr:rowOff>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2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238</xdr:row>
          <xdr:rowOff>19050</xdr:rowOff>
        </xdr:from>
        <xdr:to>
          <xdr:col>12</xdr:col>
          <xdr:colOff>152400</xdr:colOff>
          <xdr:row>239</xdr:row>
          <xdr:rowOff>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2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239</xdr:row>
          <xdr:rowOff>19050</xdr:rowOff>
        </xdr:from>
        <xdr:to>
          <xdr:col>8</xdr:col>
          <xdr:colOff>180975</xdr:colOff>
          <xdr:row>240</xdr:row>
          <xdr:rowOff>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2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552450</xdr:colOff>
          <xdr:row>239</xdr:row>
          <xdr:rowOff>19050</xdr:rowOff>
        </xdr:from>
        <xdr:to>
          <xdr:col>10</xdr:col>
          <xdr:colOff>171450</xdr:colOff>
          <xdr:row>240</xdr:row>
          <xdr:rowOff>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2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239</xdr:row>
          <xdr:rowOff>19050</xdr:rowOff>
        </xdr:from>
        <xdr:to>
          <xdr:col>12</xdr:col>
          <xdr:colOff>152400</xdr:colOff>
          <xdr:row>240</xdr:row>
          <xdr:rowOff>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2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240</xdr:row>
          <xdr:rowOff>19050</xdr:rowOff>
        </xdr:from>
        <xdr:to>
          <xdr:col>8</xdr:col>
          <xdr:colOff>180975</xdr:colOff>
          <xdr:row>241</xdr:row>
          <xdr:rowOff>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2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552450</xdr:colOff>
          <xdr:row>240</xdr:row>
          <xdr:rowOff>19050</xdr:rowOff>
        </xdr:from>
        <xdr:to>
          <xdr:col>10</xdr:col>
          <xdr:colOff>171450</xdr:colOff>
          <xdr:row>241</xdr:row>
          <xdr:rowOff>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2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240</xdr:row>
          <xdr:rowOff>19050</xdr:rowOff>
        </xdr:from>
        <xdr:to>
          <xdr:col>12</xdr:col>
          <xdr:colOff>152400</xdr:colOff>
          <xdr:row>241</xdr:row>
          <xdr:rowOff>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2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241</xdr:row>
          <xdr:rowOff>19050</xdr:rowOff>
        </xdr:from>
        <xdr:to>
          <xdr:col>8</xdr:col>
          <xdr:colOff>180975</xdr:colOff>
          <xdr:row>242</xdr:row>
          <xdr:rowOff>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552450</xdr:colOff>
          <xdr:row>241</xdr:row>
          <xdr:rowOff>19050</xdr:rowOff>
        </xdr:from>
        <xdr:to>
          <xdr:col>10</xdr:col>
          <xdr:colOff>171450</xdr:colOff>
          <xdr:row>242</xdr:row>
          <xdr:rowOff>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241</xdr:row>
          <xdr:rowOff>19050</xdr:rowOff>
        </xdr:from>
        <xdr:to>
          <xdr:col>12</xdr:col>
          <xdr:colOff>152400</xdr:colOff>
          <xdr:row>242</xdr:row>
          <xdr:rowOff>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2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234</xdr:row>
          <xdr:rowOff>19050</xdr:rowOff>
        </xdr:from>
        <xdr:to>
          <xdr:col>8</xdr:col>
          <xdr:colOff>180975</xdr:colOff>
          <xdr:row>235</xdr:row>
          <xdr:rowOff>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552450</xdr:colOff>
          <xdr:row>234</xdr:row>
          <xdr:rowOff>19050</xdr:rowOff>
        </xdr:from>
        <xdr:to>
          <xdr:col>10</xdr:col>
          <xdr:colOff>171450</xdr:colOff>
          <xdr:row>235</xdr:row>
          <xdr:rowOff>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2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234</xdr:row>
          <xdr:rowOff>19050</xdr:rowOff>
        </xdr:from>
        <xdr:to>
          <xdr:col>12</xdr:col>
          <xdr:colOff>152400</xdr:colOff>
          <xdr:row>235</xdr:row>
          <xdr:rowOff>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2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255</xdr:row>
          <xdr:rowOff>19050</xdr:rowOff>
        </xdr:from>
        <xdr:to>
          <xdr:col>13</xdr:col>
          <xdr:colOff>590550</xdr:colOff>
          <xdr:row>256</xdr:row>
          <xdr:rowOff>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2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255</xdr:row>
          <xdr:rowOff>19050</xdr:rowOff>
        </xdr:from>
        <xdr:to>
          <xdr:col>15</xdr:col>
          <xdr:colOff>590550</xdr:colOff>
          <xdr:row>256</xdr:row>
          <xdr:rowOff>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2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260</xdr:row>
          <xdr:rowOff>19050</xdr:rowOff>
        </xdr:from>
        <xdr:to>
          <xdr:col>11</xdr:col>
          <xdr:colOff>590550</xdr:colOff>
          <xdr:row>261</xdr:row>
          <xdr:rowOff>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2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260</xdr:row>
          <xdr:rowOff>19050</xdr:rowOff>
        </xdr:from>
        <xdr:to>
          <xdr:col>13</xdr:col>
          <xdr:colOff>590550</xdr:colOff>
          <xdr:row>261</xdr:row>
          <xdr:rowOff>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2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109539</xdr:rowOff>
    </xdr:from>
    <xdr:to>
      <xdr:col>2</xdr:col>
      <xdr:colOff>578380</xdr:colOff>
      <xdr:row>2</xdr:row>
      <xdr:rowOff>71439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3" y="109539"/>
          <a:ext cx="2186517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26" Type="http://schemas.openxmlformats.org/officeDocument/2006/relationships/ctrlProp" Target="../ctrlProps/ctrlProp31.xml"/><Relationship Id="rId39" Type="http://schemas.openxmlformats.org/officeDocument/2006/relationships/ctrlProp" Target="../ctrlProps/ctrlProp44.xml"/><Relationship Id="rId21" Type="http://schemas.openxmlformats.org/officeDocument/2006/relationships/ctrlProp" Target="../ctrlProps/ctrlProp26.xml"/><Relationship Id="rId34" Type="http://schemas.openxmlformats.org/officeDocument/2006/relationships/ctrlProp" Target="../ctrlProps/ctrlProp39.xml"/><Relationship Id="rId42" Type="http://schemas.openxmlformats.org/officeDocument/2006/relationships/ctrlProp" Target="../ctrlProps/ctrlProp47.xml"/><Relationship Id="rId47" Type="http://schemas.openxmlformats.org/officeDocument/2006/relationships/ctrlProp" Target="../ctrlProps/ctrlProp52.xml"/><Relationship Id="rId50" Type="http://schemas.openxmlformats.org/officeDocument/2006/relationships/ctrlProp" Target="../ctrlProps/ctrlProp55.xml"/><Relationship Id="rId55" Type="http://schemas.openxmlformats.org/officeDocument/2006/relationships/ctrlProp" Target="../ctrlProps/ctrlProp60.xml"/><Relationship Id="rId63" Type="http://schemas.openxmlformats.org/officeDocument/2006/relationships/ctrlProp" Target="../ctrlProps/ctrlProp68.x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1.xml"/><Relationship Id="rId20" Type="http://schemas.openxmlformats.org/officeDocument/2006/relationships/ctrlProp" Target="../ctrlProps/ctrlProp25.xml"/><Relationship Id="rId29" Type="http://schemas.openxmlformats.org/officeDocument/2006/relationships/ctrlProp" Target="../ctrlProps/ctrlProp34.xml"/><Relationship Id="rId41" Type="http://schemas.openxmlformats.org/officeDocument/2006/relationships/ctrlProp" Target="../ctrlProps/ctrlProp46.xml"/><Relationship Id="rId54" Type="http://schemas.openxmlformats.org/officeDocument/2006/relationships/ctrlProp" Target="../ctrlProps/ctrlProp59.xml"/><Relationship Id="rId62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24" Type="http://schemas.openxmlformats.org/officeDocument/2006/relationships/ctrlProp" Target="../ctrlProps/ctrlProp29.xml"/><Relationship Id="rId32" Type="http://schemas.openxmlformats.org/officeDocument/2006/relationships/ctrlProp" Target="../ctrlProps/ctrlProp37.xml"/><Relationship Id="rId37" Type="http://schemas.openxmlformats.org/officeDocument/2006/relationships/ctrlProp" Target="../ctrlProps/ctrlProp42.xml"/><Relationship Id="rId40" Type="http://schemas.openxmlformats.org/officeDocument/2006/relationships/ctrlProp" Target="../ctrlProps/ctrlProp45.xml"/><Relationship Id="rId45" Type="http://schemas.openxmlformats.org/officeDocument/2006/relationships/ctrlProp" Target="../ctrlProps/ctrlProp50.xml"/><Relationship Id="rId53" Type="http://schemas.openxmlformats.org/officeDocument/2006/relationships/ctrlProp" Target="../ctrlProps/ctrlProp58.xml"/><Relationship Id="rId58" Type="http://schemas.openxmlformats.org/officeDocument/2006/relationships/ctrlProp" Target="../ctrlProps/ctrlProp63.xml"/><Relationship Id="rId66" Type="http://schemas.openxmlformats.org/officeDocument/2006/relationships/ctrlProp" Target="../ctrlProps/ctrlProp71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28" Type="http://schemas.openxmlformats.org/officeDocument/2006/relationships/ctrlProp" Target="../ctrlProps/ctrlProp33.xml"/><Relationship Id="rId36" Type="http://schemas.openxmlformats.org/officeDocument/2006/relationships/ctrlProp" Target="../ctrlProps/ctrlProp41.xml"/><Relationship Id="rId49" Type="http://schemas.openxmlformats.org/officeDocument/2006/relationships/ctrlProp" Target="../ctrlProps/ctrlProp54.xml"/><Relationship Id="rId57" Type="http://schemas.openxmlformats.org/officeDocument/2006/relationships/ctrlProp" Target="../ctrlProps/ctrlProp62.xml"/><Relationship Id="rId61" Type="http://schemas.openxmlformats.org/officeDocument/2006/relationships/ctrlProp" Target="../ctrlProps/ctrlProp66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31" Type="http://schemas.openxmlformats.org/officeDocument/2006/relationships/ctrlProp" Target="../ctrlProps/ctrlProp36.xml"/><Relationship Id="rId44" Type="http://schemas.openxmlformats.org/officeDocument/2006/relationships/ctrlProp" Target="../ctrlProps/ctrlProp49.xml"/><Relationship Id="rId52" Type="http://schemas.openxmlformats.org/officeDocument/2006/relationships/ctrlProp" Target="../ctrlProps/ctrlProp57.xml"/><Relationship Id="rId60" Type="http://schemas.openxmlformats.org/officeDocument/2006/relationships/ctrlProp" Target="../ctrlProps/ctrlProp65.xml"/><Relationship Id="rId65" Type="http://schemas.openxmlformats.org/officeDocument/2006/relationships/ctrlProp" Target="../ctrlProps/ctrlProp7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Relationship Id="rId27" Type="http://schemas.openxmlformats.org/officeDocument/2006/relationships/ctrlProp" Target="../ctrlProps/ctrlProp32.xml"/><Relationship Id="rId30" Type="http://schemas.openxmlformats.org/officeDocument/2006/relationships/ctrlProp" Target="../ctrlProps/ctrlProp35.xml"/><Relationship Id="rId35" Type="http://schemas.openxmlformats.org/officeDocument/2006/relationships/ctrlProp" Target="../ctrlProps/ctrlProp40.xml"/><Relationship Id="rId43" Type="http://schemas.openxmlformats.org/officeDocument/2006/relationships/ctrlProp" Target="../ctrlProps/ctrlProp48.xml"/><Relationship Id="rId48" Type="http://schemas.openxmlformats.org/officeDocument/2006/relationships/ctrlProp" Target="../ctrlProps/ctrlProp53.xml"/><Relationship Id="rId56" Type="http://schemas.openxmlformats.org/officeDocument/2006/relationships/ctrlProp" Target="../ctrlProps/ctrlProp61.xml"/><Relationship Id="rId64" Type="http://schemas.openxmlformats.org/officeDocument/2006/relationships/ctrlProp" Target="../ctrlProps/ctrlProp69.xml"/><Relationship Id="rId8" Type="http://schemas.openxmlformats.org/officeDocument/2006/relationships/ctrlProp" Target="../ctrlProps/ctrlProp13.xml"/><Relationship Id="rId51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5" Type="http://schemas.openxmlformats.org/officeDocument/2006/relationships/ctrlProp" Target="../ctrlProps/ctrlProp30.xml"/><Relationship Id="rId33" Type="http://schemas.openxmlformats.org/officeDocument/2006/relationships/ctrlProp" Target="../ctrlProps/ctrlProp38.xml"/><Relationship Id="rId38" Type="http://schemas.openxmlformats.org/officeDocument/2006/relationships/ctrlProp" Target="../ctrlProps/ctrlProp43.xml"/><Relationship Id="rId46" Type="http://schemas.openxmlformats.org/officeDocument/2006/relationships/ctrlProp" Target="../ctrlProps/ctrlProp51.xml"/><Relationship Id="rId59" Type="http://schemas.openxmlformats.org/officeDocument/2006/relationships/ctrlProp" Target="../ctrlProps/ctrlProp64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4.xml"/><Relationship Id="rId117" Type="http://schemas.openxmlformats.org/officeDocument/2006/relationships/ctrlProp" Target="../ctrlProps/ctrlProp185.xml"/><Relationship Id="rId21" Type="http://schemas.openxmlformats.org/officeDocument/2006/relationships/ctrlProp" Target="../ctrlProps/ctrlProp89.xml"/><Relationship Id="rId42" Type="http://schemas.openxmlformats.org/officeDocument/2006/relationships/ctrlProp" Target="../ctrlProps/ctrlProp110.xml"/><Relationship Id="rId47" Type="http://schemas.openxmlformats.org/officeDocument/2006/relationships/ctrlProp" Target="../ctrlProps/ctrlProp115.xml"/><Relationship Id="rId63" Type="http://schemas.openxmlformats.org/officeDocument/2006/relationships/ctrlProp" Target="../ctrlProps/ctrlProp131.xml"/><Relationship Id="rId68" Type="http://schemas.openxmlformats.org/officeDocument/2006/relationships/ctrlProp" Target="../ctrlProps/ctrlProp136.xml"/><Relationship Id="rId84" Type="http://schemas.openxmlformats.org/officeDocument/2006/relationships/ctrlProp" Target="../ctrlProps/ctrlProp152.xml"/><Relationship Id="rId89" Type="http://schemas.openxmlformats.org/officeDocument/2006/relationships/ctrlProp" Target="../ctrlProps/ctrlProp157.xml"/><Relationship Id="rId112" Type="http://schemas.openxmlformats.org/officeDocument/2006/relationships/ctrlProp" Target="../ctrlProps/ctrlProp180.xml"/><Relationship Id="rId16" Type="http://schemas.openxmlformats.org/officeDocument/2006/relationships/ctrlProp" Target="../ctrlProps/ctrlProp84.xml"/><Relationship Id="rId107" Type="http://schemas.openxmlformats.org/officeDocument/2006/relationships/ctrlProp" Target="../ctrlProps/ctrlProp175.xml"/><Relationship Id="rId11" Type="http://schemas.openxmlformats.org/officeDocument/2006/relationships/ctrlProp" Target="../ctrlProps/ctrlProp79.xml"/><Relationship Id="rId32" Type="http://schemas.openxmlformats.org/officeDocument/2006/relationships/ctrlProp" Target="../ctrlProps/ctrlProp100.xml"/><Relationship Id="rId37" Type="http://schemas.openxmlformats.org/officeDocument/2006/relationships/ctrlProp" Target="../ctrlProps/ctrlProp105.xml"/><Relationship Id="rId53" Type="http://schemas.openxmlformats.org/officeDocument/2006/relationships/ctrlProp" Target="../ctrlProps/ctrlProp121.xml"/><Relationship Id="rId58" Type="http://schemas.openxmlformats.org/officeDocument/2006/relationships/ctrlProp" Target="../ctrlProps/ctrlProp126.xml"/><Relationship Id="rId74" Type="http://schemas.openxmlformats.org/officeDocument/2006/relationships/ctrlProp" Target="../ctrlProps/ctrlProp142.xml"/><Relationship Id="rId79" Type="http://schemas.openxmlformats.org/officeDocument/2006/relationships/ctrlProp" Target="../ctrlProps/ctrlProp147.xml"/><Relationship Id="rId102" Type="http://schemas.openxmlformats.org/officeDocument/2006/relationships/ctrlProp" Target="../ctrlProps/ctrlProp170.xml"/><Relationship Id="rId5" Type="http://schemas.openxmlformats.org/officeDocument/2006/relationships/ctrlProp" Target="../ctrlProps/ctrlProp73.xml"/><Relationship Id="rId61" Type="http://schemas.openxmlformats.org/officeDocument/2006/relationships/ctrlProp" Target="../ctrlProps/ctrlProp129.xml"/><Relationship Id="rId82" Type="http://schemas.openxmlformats.org/officeDocument/2006/relationships/ctrlProp" Target="../ctrlProps/ctrlProp150.xml"/><Relationship Id="rId90" Type="http://schemas.openxmlformats.org/officeDocument/2006/relationships/ctrlProp" Target="../ctrlProps/ctrlProp158.xml"/><Relationship Id="rId95" Type="http://schemas.openxmlformats.org/officeDocument/2006/relationships/ctrlProp" Target="../ctrlProps/ctrlProp163.xml"/><Relationship Id="rId19" Type="http://schemas.openxmlformats.org/officeDocument/2006/relationships/ctrlProp" Target="../ctrlProps/ctrlProp87.xml"/><Relationship Id="rId14" Type="http://schemas.openxmlformats.org/officeDocument/2006/relationships/ctrlProp" Target="../ctrlProps/ctrlProp82.xml"/><Relationship Id="rId22" Type="http://schemas.openxmlformats.org/officeDocument/2006/relationships/ctrlProp" Target="../ctrlProps/ctrlProp90.xml"/><Relationship Id="rId27" Type="http://schemas.openxmlformats.org/officeDocument/2006/relationships/ctrlProp" Target="../ctrlProps/ctrlProp95.xml"/><Relationship Id="rId30" Type="http://schemas.openxmlformats.org/officeDocument/2006/relationships/ctrlProp" Target="../ctrlProps/ctrlProp98.xml"/><Relationship Id="rId35" Type="http://schemas.openxmlformats.org/officeDocument/2006/relationships/ctrlProp" Target="../ctrlProps/ctrlProp103.xml"/><Relationship Id="rId43" Type="http://schemas.openxmlformats.org/officeDocument/2006/relationships/ctrlProp" Target="../ctrlProps/ctrlProp111.xml"/><Relationship Id="rId48" Type="http://schemas.openxmlformats.org/officeDocument/2006/relationships/ctrlProp" Target="../ctrlProps/ctrlProp116.xml"/><Relationship Id="rId56" Type="http://schemas.openxmlformats.org/officeDocument/2006/relationships/ctrlProp" Target="../ctrlProps/ctrlProp124.xml"/><Relationship Id="rId64" Type="http://schemas.openxmlformats.org/officeDocument/2006/relationships/ctrlProp" Target="../ctrlProps/ctrlProp132.xml"/><Relationship Id="rId69" Type="http://schemas.openxmlformats.org/officeDocument/2006/relationships/ctrlProp" Target="../ctrlProps/ctrlProp137.xml"/><Relationship Id="rId77" Type="http://schemas.openxmlformats.org/officeDocument/2006/relationships/ctrlProp" Target="../ctrlProps/ctrlProp145.xml"/><Relationship Id="rId100" Type="http://schemas.openxmlformats.org/officeDocument/2006/relationships/ctrlProp" Target="../ctrlProps/ctrlProp168.xml"/><Relationship Id="rId105" Type="http://schemas.openxmlformats.org/officeDocument/2006/relationships/ctrlProp" Target="../ctrlProps/ctrlProp173.xml"/><Relationship Id="rId113" Type="http://schemas.openxmlformats.org/officeDocument/2006/relationships/ctrlProp" Target="../ctrlProps/ctrlProp181.xml"/><Relationship Id="rId118" Type="http://schemas.openxmlformats.org/officeDocument/2006/relationships/ctrlProp" Target="../ctrlProps/ctrlProp186.xml"/><Relationship Id="rId8" Type="http://schemas.openxmlformats.org/officeDocument/2006/relationships/ctrlProp" Target="../ctrlProps/ctrlProp76.xml"/><Relationship Id="rId51" Type="http://schemas.openxmlformats.org/officeDocument/2006/relationships/ctrlProp" Target="../ctrlProps/ctrlProp119.xml"/><Relationship Id="rId72" Type="http://schemas.openxmlformats.org/officeDocument/2006/relationships/ctrlProp" Target="../ctrlProps/ctrlProp140.xml"/><Relationship Id="rId80" Type="http://schemas.openxmlformats.org/officeDocument/2006/relationships/ctrlProp" Target="../ctrlProps/ctrlProp148.xml"/><Relationship Id="rId85" Type="http://schemas.openxmlformats.org/officeDocument/2006/relationships/ctrlProp" Target="../ctrlProps/ctrlProp153.xml"/><Relationship Id="rId93" Type="http://schemas.openxmlformats.org/officeDocument/2006/relationships/ctrlProp" Target="../ctrlProps/ctrlProp161.xml"/><Relationship Id="rId98" Type="http://schemas.openxmlformats.org/officeDocument/2006/relationships/ctrlProp" Target="../ctrlProps/ctrlProp166.xml"/><Relationship Id="rId121" Type="http://schemas.openxmlformats.org/officeDocument/2006/relationships/ctrlProp" Target="../ctrlProps/ctrlProp189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80.xml"/><Relationship Id="rId17" Type="http://schemas.openxmlformats.org/officeDocument/2006/relationships/ctrlProp" Target="../ctrlProps/ctrlProp85.xml"/><Relationship Id="rId25" Type="http://schemas.openxmlformats.org/officeDocument/2006/relationships/ctrlProp" Target="../ctrlProps/ctrlProp93.xml"/><Relationship Id="rId33" Type="http://schemas.openxmlformats.org/officeDocument/2006/relationships/ctrlProp" Target="../ctrlProps/ctrlProp101.xml"/><Relationship Id="rId38" Type="http://schemas.openxmlformats.org/officeDocument/2006/relationships/ctrlProp" Target="../ctrlProps/ctrlProp106.xml"/><Relationship Id="rId46" Type="http://schemas.openxmlformats.org/officeDocument/2006/relationships/ctrlProp" Target="../ctrlProps/ctrlProp114.xml"/><Relationship Id="rId59" Type="http://schemas.openxmlformats.org/officeDocument/2006/relationships/ctrlProp" Target="../ctrlProps/ctrlProp127.xml"/><Relationship Id="rId67" Type="http://schemas.openxmlformats.org/officeDocument/2006/relationships/ctrlProp" Target="../ctrlProps/ctrlProp135.xml"/><Relationship Id="rId103" Type="http://schemas.openxmlformats.org/officeDocument/2006/relationships/ctrlProp" Target="../ctrlProps/ctrlProp171.xml"/><Relationship Id="rId108" Type="http://schemas.openxmlformats.org/officeDocument/2006/relationships/ctrlProp" Target="../ctrlProps/ctrlProp176.xml"/><Relationship Id="rId116" Type="http://schemas.openxmlformats.org/officeDocument/2006/relationships/ctrlProp" Target="../ctrlProps/ctrlProp184.xml"/><Relationship Id="rId20" Type="http://schemas.openxmlformats.org/officeDocument/2006/relationships/ctrlProp" Target="../ctrlProps/ctrlProp88.xml"/><Relationship Id="rId41" Type="http://schemas.openxmlformats.org/officeDocument/2006/relationships/ctrlProp" Target="../ctrlProps/ctrlProp109.xml"/><Relationship Id="rId54" Type="http://schemas.openxmlformats.org/officeDocument/2006/relationships/ctrlProp" Target="../ctrlProps/ctrlProp122.xml"/><Relationship Id="rId62" Type="http://schemas.openxmlformats.org/officeDocument/2006/relationships/ctrlProp" Target="../ctrlProps/ctrlProp130.xml"/><Relationship Id="rId70" Type="http://schemas.openxmlformats.org/officeDocument/2006/relationships/ctrlProp" Target="../ctrlProps/ctrlProp138.xml"/><Relationship Id="rId75" Type="http://schemas.openxmlformats.org/officeDocument/2006/relationships/ctrlProp" Target="../ctrlProps/ctrlProp143.xml"/><Relationship Id="rId83" Type="http://schemas.openxmlformats.org/officeDocument/2006/relationships/ctrlProp" Target="../ctrlProps/ctrlProp151.xml"/><Relationship Id="rId88" Type="http://schemas.openxmlformats.org/officeDocument/2006/relationships/ctrlProp" Target="../ctrlProps/ctrlProp156.xml"/><Relationship Id="rId91" Type="http://schemas.openxmlformats.org/officeDocument/2006/relationships/ctrlProp" Target="../ctrlProps/ctrlProp159.xml"/><Relationship Id="rId96" Type="http://schemas.openxmlformats.org/officeDocument/2006/relationships/ctrlProp" Target="../ctrlProps/ctrlProp164.xml"/><Relationship Id="rId111" Type="http://schemas.openxmlformats.org/officeDocument/2006/relationships/ctrlProp" Target="../ctrlProps/ctrlProp17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4.xml"/><Relationship Id="rId15" Type="http://schemas.openxmlformats.org/officeDocument/2006/relationships/ctrlProp" Target="../ctrlProps/ctrlProp83.xml"/><Relationship Id="rId23" Type="http://schemas.openxmlformats.org/officeDocument/2006/relationships/ctrlProp" Target="../ctrlProps/ctrlProp91.xml"/><Relationship Id="rId28" Type="http://schemas.openxmlformats.org/officeDocument/2006/relationships/ctrlProp" Target="../ctrlProps/ctrlProp96.xml"/><Relationship Id="rId36" Type="http://schemas.openxmlformats.org/officeDocument/2006/relationships/ctrlProp" Target="../ctrlProps/ctrlProp104.xml"/><Relationship Id="rId49" Type="http://schemas.openxmlformats.org/officeDocument/2006/relationships/ctrlProp" Target="../ctrlProps/ctrlProp117.xml"/><Relationship Id="rId57" Type="http://schemas.openxmlformats.org/officeDocument/2006/relationships/ctrlProp" Target="../ctrlProps/ctrlProp125.xml"/><Relationship Id="rId106" Type="http://schemas.openxmlformats.org/officeDocument/2006/relationships/ctrlProp" Target="../ctrlProps/ctrlProp174.xml"/><Relationship Id="rId114" Type="http://schemas.openxmlformats.org/officeDocument/2006/relationships/ctrlProp" Target="../ctrlProps/ctrlProp182.xml"/><Relationship Id="rId119" Type="http://schemas.openxmlformats.org/officeDocument/2006/relationships/ctrlProp" Target="../ctrlProps/ctrlProp187.xml"/><Relationship Id="rId10" Type="http://schemas.openxmlformats.org/officeDocument/2006/relationships/ctrlProp" Target="../ctrlProps/ctrlProp78.xml"/><Relationship Id="rId31" Type="http://schemas.openxmlformats.org/officeDocument/2006/relationships/ctrlProp" Target="../ctrlProps/ctrlProp99.xml"/><Relationship Id="rId44" Type="http://schemas.openxmlformats.org/officeDocument/2006/relationships/ctrlProp" Target="../ctrlProps/ctrlProp112.xml"/><Relationship Id="rId52" Type="http://schemas.openxmlformats.org/officeDocument/2006/relationships/ctrlProp" Target="../ctrlProps/ctrlProp120.xml"/><Relationship Id="rId60" Type="http://schemas.openxmlformats.org/officeDocument/2006/relationships/ctrlProp" Target="../ctrlProps/ctrlProp128.xml"/><Relationship Id="rId65" Type="http://schemas.openxmlformats.org/officeDocument/2006/relationships/ctrlProp" Target="../ctrlProps/ctrlProp133.xml"/><Relationship Id="rId73" Type="http://schemas.openxmlformats.org/officeDocument/2006/relationships/ctrlProp" Target="../ctrlProps/ctrlProp141.xml"/><Relationship Id="rId78" Type="http://schemas.openxmlformats.org/officeDocument/2006/relationships/ctrlProp" Target="../ctrlProps/ctrlProp146.xml"/><Relationship Id="rId81" Type="http://schemas.openxmlformats.org/officeDocument/2006/relationships/ctrlProp" Target="../ctrlProps/ctrlProp149.xml"/><Relationship Id="rId86" Type="http://schemas.openxmlformats.org/officeDocument/2006/relationships/ctrlProp" Target="../ctrlProps/ctrlProp154.xml"/><Relationship Id="rId94" Type="http://schemas.openxmlformats.org/officeDocument/2006/relationships/ctrlProp" Target="../ctrlProps/ctrlProp162.xml"/><Relationship Id="rId99" Type="http://schemas.openxmlformats.org/officeDocument/2006/relationships/ctrlProp" Target="../ctrlProps/ctrlProp167.xml"/><Relationship Id="rId101" Type="http://schemas.openxmlformats.org/officeDocument/2006/relationships/ctrlProp" Target="../ctrlProps/ctrlProp169.xml"/><Relationship Id="rId122" Type="http://schemas.openxmlformats.org/officeDocument/2006/relationships/ctrlProp" Target="../ctrlProps/ctrlProp190.xml"/><Relationship Id="rId4" Type="http://schemas.openxmlformats.org/officeDocument/2006/relationships/ctrlProp" Target="../ctrlProps/ctrlProp72.xml"/><Relationship Id="rId9" Type="http://schemas.openxmlformats.org/officeDocument/2006/relationships/ctrlProp" Target="../ctrlProps/ctrlProp77.xml"/><Relationship Id="rId13" Type="http://schemas.openxmlformats.org/officeDocument/2006/relationships/ctrlProp" Target="../ctrlProps/ctrlProp81.xml"/><Relationship Id="rId18" Type="http://schemas.openxmlformats.org/officeDocument/2006/relationships/ctrlProp" Target="../ctrlProps/ctrlProp86.xml"/><Relationship Id="rId39" Type="http://schemas.openxmlformats.org/officeDocument/2006/relationships/ctrlProp" Target="../ctrlProps/ctrlProp107.xml"/><Relationship Id="rId109" Type="http://schemas.openxmlformats.org/officeDocument/2006/relationships/ctrlProp" Target="../ctrlProps/ctrlProp177.xml"/><Relationship Id="rId34" Type="http://schemas.openxmlformats.org/officeDocument/2006/relationships/ctrlProp" Target="../ctrlProps/ctrlProp102.xml"/><Relationship Id="rId50" Type="http://schemas.openxmlformats.org/officeDocument/2006/relationships/ctrlProp" Target="../ctrlProps/ctrlProp118.xml"/><Relationship Id="rId55" Type="http://schemas.openxmlformats.org/officeDocument/2006/relationships/ctrlProp" Target="../ctrlProps/ctrlProp123.xml"/><Relationship Id="rId76" Type="http://schemas.openxmlformats.org/officeDocument/2006/relationships/ctrlProp" Target="../ctrlProps/ctrlProp144.xml"/><Relationship Id="rId97" Type="http://schemas.openxmlformats.org/officeDocument/2006/relationships/ctrlProp" Target="../ctrlProps/ctrlProp165.xml"/><Relationship Id="rId104" Type="http://schemas.openxmlformats.org/officeDocument/2006/relationships/ctrlProp" Target="../ctrlProps/ctrlProp172.xml"/><Relationship Id="rId120" Type="http://schemas.openxmlformats.org/officeDocument/2006/relationships/ctrlProp" Target="../ctrlProps/ctrlProp188.xml"/><Relationship Id="rId7" Type="http://schemas.openxmlformats.org/officeDocument/2006/relationships/ctrlProp" Target="../ctrlProps/ctrlProp75.xml"/><Relationship Id="rId71" Type="http://schemas.openxmlformats.org/officeDocument/2006/relationships/ctrlProp" Target="../ctrlProps/ctrlProp139.xml"/><Relationship Id="rId92" Type="http://schemas.openxmlformats.org/officeDocument/2006/relationships/ctrlProp" Target="../ctrlProps/ctrlProp160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97.xml"/><Relationship Id="rId24" Type="http://schemas.openxmlformats.org/officeDocument/2006/relationships/ctrlProp" Target="../ctrlProps/ctrlProp92.xml"/><Relationship Id="rId40" Type="http://schemas.openxmlformats.org/officeDocument/2006/relationships/ctrlProp" Target="../ctrlProps/ctrlProp108.xml"/><Relationship Id="rId45" Type="http://schemas.openxmlformats.org/officeDocument/2006/relationships/ctrlProp" Target="../ctrlProps/ctrlProp113.xml"/><Relationship Id="rId66" Type="http://schemas.openxmlformats.org/officeDocument/2006/relationships/ctrlProp" Target="../ctrlProps/ctrlProp134.xml"/><Relationship Id="rId87" Type="http://schemas.openxmlformats.org/officeDocument/2006/relationships/ctrlProp" Target="../ctrlProps/ctrlProp155.xml"/><Relationship Id="rId110" Type="http://schemas.openxmlformats.org/officeDocument/2006/relationships/ctrlProp" Target="../ctrlProps/ctrlProp178.xml"/><Relationship Id="rId115" Type="http://schemas.openxmlformats.org/officeDocument/2006/relationships/ctrlProp" Target="../ctrlProps/ctrlProp18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BF832-FB71-4350-A69F-D512C8F3F602}">
  <dimension ref="A1:W288"/>
  <sheetViews>
    <sheetView showGridLines="0" zoomScaleNormal="100" zoomScaleSheetLayoutView="100" workbookViewId="0">
      <selection activeCell="L21" sqref="L21"/>
    </sheetView>
  </sheetViews>
  <sheetFormatPr defaultColWidth="0" defaultRowHeight="20.100000000000001" customHeight="1" zeroHeight="1" x14ac:dyDescent="0.25"/>
  <cols>
    <col min="1" max="1" width="9.85546875" style="80" customWidth="1"/>
    <col min="2" max="3" width="10.85546875" style="80" customWidth="1"/>
    <col min="4" max="4" width="10.140625" style="80" customWidth="1"/>
    <col min="5" max="5" width="15.5703125" style="80" customWidth="1"/>
    <col min="6" max="6" width="15.7109375" style="80" customWidth="1"/>
    <col min="7" max="7" width="9.42578125" style="80" customWidth="1"/>
    <col min="8" max="8" width="10.7109375" style="80" customWidth="1"/>
    <col min="9" max="9" width="11.140625" style="80" customWidth="1"/>
    <col min="10" max="10" width="9.7109375" style="80" customWidth="1"/>
    <col min="11" max="11" width="12.28515625" style="80" customWidth="1"/>
    <col min="12" max="12" width="44.28515625" style="36" customWidth="1"/>
    <col min="13" max="13" width="13" style="36" hidden="1" customWidth="1"/>
    <col min="14" max="18" width="13" style="54" hidden="1" customWidth="1"/>
    <col min="19" max="16384" width="13" style="80" hidden="1"/>
  </cols>
  <sheetData>
    <row r="1" spans="1:23" s="73" customFormat="1" ht="20.100000000000001" customHeight="1" x14ac:dyDescent="0.25">
      <c r="A1" s="538"/>
      <c r="B1" s="538"/>
      <c r="C1" s="539" t="s">
        <v>755</v>
      </c>
      <c r="D1" s="539"/>
      <c r="E1" s="539"/>
      <c r="F1" s="539"/>
      <c r="G1" s="539"/>
      <c r="H1" s="539"/>
      <c r="I1" s="539"/>
      <c r="J1" s="539"/>
      <c r="K1" s="539"/>
      <c r="L1" s="28" t="s">
        <v>0</v>
      </c>
      <c r="M1" s="69"/>
      <c r="N1" s="83"/>
    </row>
    <row r="2" spans="1:23" s="73" customFormat="1" ht="20.100000000000001" customHeight="1" x14ac:dyDescent="0.25">
      <c r="A2" s="538"/>
      <c r="B2" s="538"/>
      <c r="C2" s="539"/>
      <c r="D2" s="539"/>
      <c r="E2" s="539"/>
      <c r="F2" s="539"/>
      <c r="G2" s="539"/>
      <c r="H2" s="539"/>
      <c r="I2" s="539"/>
      <c r="J2" s="539"/>
      <c r="K2" s="539"/>
      <c r="L2" s="29"/>
      <c r="M2" s="70"/>
      <c r="N2" s="83"/>
    </row>
    <row r="3" spans="1:23" s="73" customFormat="1" ht="20.100000000000001" customHeight="1" x14ac:dyDescent="0.2">
      <c r="A3" s="538"/>
      <c r="B3" s="538"/>
      <c r="C3" s="539"/>
      <c r="D3" s="539"/>
      <c r="E3" s="539"/>
      <c r="F3" s="539"/>
      <c r="G3" s="539"/>
      <c r="H3" s="539"/>
      <c r="I3" s="539"/>
      <c r="J3" s="539"/>
      <c r="K3" s="539"/>
      <c r="L3" s="29"/>
      <c r="M3" s="70"/>
      <c r="N3" s="83"/>
      <c r="O3" s="84"/>
    </row>
    <row r="4" spans="1:23" s="73" customFormat="1" ht="20.100000000000001" customHeight="1" x14ac:dyDescent="0.25">
      <c r="A4" s="85"/>
      <c r="B4" s="85"/>
      <c r="C4" s="85"/>
      <c r="D4" s="85"/>
      <c r="E4" s="85"/>
      <c r="F4" s="85"/>
      <c r="G4" s="85"/>
      <c r="H4" s="85"/>
      <c r="I4" s="83"/>
      <c r="J4" s="85"/>
      <c r="K4" s="85"/>
      <c r="L4" s="30"/>
      <c r="M4" s="31"/>
      <c r="N4" s="83"/>
    </row>
    <row r="5" spans="1:23" s="73" customFormat="1" ht="20.100000000000001" customHeight="1" x14ac:dyDescent="0.25">
      <c r="A5" s="85"/>
      <c r="B5" s="85"/>
      <c r="C5" s="540" t="s">
        <v>1</v>
      </c>
      <c r="D5" s="540"/>
      <c r="E5" s="540"/>
      <c r="F5" s="540"/>
      <c r="G5" s="85"/>
      <c r="H5" s="85"/>
      <c r="I5" s="83"/>
      <c r="J5" s="85"/>
      <c r="K5" s="85"/>
      <c r="L5" s="31"/>
      <c r="M5" s="31"/>
      <c r="N5" s="83"/>
    </row>
    <row r="6" spans="1:23" s="73" customFormat="1" ht="20.100000000000001" customHeight="1" x14ac:dyDescent="0.2">
      <c r="A6" s="85"/>
      <c r="B6" s="85"/>
      <c r="C6" s="85"/>
      <c r="D6" s="85"/>
      <c r="E6" s="85"/>
      <c r="F6" s="85"/>
      <c r="G6" s="85"/>
      <c r="H6" s="541"/>
      <c r="I6" s="541"/>
      <c r="J6" s="541"/>
      <c r="K6" s="86" t="b">
        <v>0</v>
      </c>
      <c r="L6" s="30"/>
      <c r="M6" s="71"/>
      <c r="N6" s="87"/>
      <c r="O6" s="85"/>
      <c r="W6" s="84"/>
    </row>
    <row r="7" spans="1:23" s="73" customFormat="1" ht="20.100000000000001" customHeight="1" x14ac:dyDescent="0.2">
      <c r="A7" s="85"/>
      <c r="B7" s="85"/>
      <c r="C7" s="85"/>
      <c r="D7" s="85"/>
      <c r="E7" s="85"/>
      <c r="F7" s="85"/>
      <c r="G7" s="85"/>
      <c r="H7" s="88"/>
      <c r="J7" s="88"/>
      <c r="K7" s="85"/>
      <c r="L7" s="31"/>
      <c r="M7" s="31"/>
      <c r="N7" s="83"/>
      <c r="W7" s="84"/>
    </row>
    <row r="8" spans="1:23" s="83" customFormat="1" ht="20.100000000000001" customHeight="1" x14ac:dyDescent="0.25">
      <c r="A8" s="541" t="s">
        <v>2</v>
      </c>
      <c r="B8" s="541"/>
      <c r="C8" s="541"/>
      <c r="D8" s="542"/>
      <c r="E8" s="542"/>
      <c r="F8" s="542"/>
      <c r="G8" s="542"/>
      <c r="H8" s="542"/>
      <c r="I8" s="542"/>
      <c r="J8" s="542"/>
      <c r="K8" s="542"/>
      <c r="L8" s="32"/>
      <c r="M8" s="57"/>
      <c r="N8" s="85"/>
      <c r="O8" s="85"/>
    </row>
    <row r="9" spans="1:23" s="83" customFormat="1" ht="20.100000000000001" customHeight="1" x14ac:dyDescent="0.25">
      <c r="A9" s="85"/>
      <c r="B9" s="85"/>
      <c r="C9" s="85"/>
      <c r="D9" s="85"/>
      <c r="E9" s="85"/>
      <c r="F9" s="85"/>
      <c r="G9" s="85"/>
      <c r="H9" s="85"/>
      <c r="J9" s="85"/>
      <c r="K9" s="85"/>
      <c r="L9" s="32"/>
      <c r="M9" s="57"/>
      <c r="N9" s="85"/>
      <c r="O9" s="85"/>
    </row>
    <row r="10" spans="1:23" s="83" customFormat="1" ht="20.100000000000001" customHeight="1" x14ac:dyDescent="0.25">
      <c r="A10" s="85" t="s">
        <v>3</v>
      </c>
      <c r="B10" s="543"/>
      <c r="C10" s="542"/>
      <c r="D10" s="542"/>
      <c r="E10" s="542"/>
      <c r="F10" s="542"/>
      <c r="G10" s="542"/>
      <c r="H10" s="542"/>
      <c r="I10" s="542"/>
      <c r="J10" s="542"/>
      <c r="K10" s="542"/>
      <c r="L10" s="61" t="str">
        <f>+IF(B10="","Compilare E-mail","")</f>
        <v>Compilare E-mail</v>
      </c>
      <c r="M10" s="34"/>
      <c r="N10" s="85"/>
      <c r="O10" s="85"/>
    </row>
    <row r="11" spans="1:23" s="83" customFormat="1" ht="20.100000000000001" customHeight="1" x14ac:dyDescent="0.2">
      <c r="B11" s="89"/>
      <c r="C11" s="89"/>
      <c r="D11" s="89"/>
      <c r="E11" s="89"/>
      <c r="F11" s="85"/>
      <c r="G11" s="87"/>
      <c r="H11" s="87"/>
      <c r="J11" s="85"/>
      <c r="K11" s="85"/>
      <c r="L11" s="62"/>
      <c r="M11" s="72"/>
      <c r="N11" s="85"/>
      <c r="O11" s="85"/>
      <c r="S11" s="73"/>
      <c r="T11" s="73"/>
      <c r="U11" s="84"/>
      <c r="V11" s="84"/>
    </row>
    <row r="12" spans="1:23" s="73" customFormat="1" ht="20.100000000000001" customHeight="1" x14ac:dyDescent="0.2">
      <c r="A12" s="544" t="s">
        <v>4</v>
      </c>
      <c r="B12" s="544"/>
      <c r="C12" s="544"/>
      <c r="D12" s="544"/>
      <c r="E12" s="544"/>
      <c r="F12" s="544"/>
      <c r="G12" s="544"/>
      <c r="H12" s="544"/>
      <c r="I12" s="544"/>
      <c r="J12" s="544"/>
      <c r="K12" s="544"/>
      <c r="L12" s="63"/>
      <c r="M12" s="31"/>
      <c r="N12" s="83"/>
      <c r="U12" s="84"/>
      <c r="V12" s="84"/>
    </row>
    <row r="13" spans="1:23" s="93" customFormat="1" ht="3" hidden="1" customHeight="1" x14ac:dyDescent="0.2">
      <c r="A13" s="90">
        <v>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63"/>
      <c r="M13" s="33"/>
      <c r="N13" s="92"/>
      <c r="U13" s="54"/>
      <c r="V13" s="54"/>
    </row>
    <row r="14" spans="1:23" s="73" customFormat="1" ht="20.100000000000001" customHeight="1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63"/>
      <c r="M14" s="34"/>
      <c r="N14" s="85"/>
      <c r="O14" s="94"/>
      <c r="U14" s="84"/>
    </row>
    <row r="15" spans="1:23" s="73" customFormat="1" ht="20.100000000000001" customHeight="1" x14ac:dyDescent="0.2">
      <c r="A15" s="545" t="s">
        <v>5</v>
      </c>
      <c r="B15" s="545"/>
      <c r="C15" s="545"/>
      <c r="D15" s="545"/>
      <c r="E15" s="545"/>
      <c r="F15" s="542"/>
      <c r="G15" s="542"/>
      <c r="H15" s="542"/>
      <c r="I15" s="542"/>
      <c r="J15" s="542"/>
      <c r="K15" s="542"/>
      <c r="L15" s="47" t="str">
        <f>+IF(F15="","Compilare denominazione impresa","")</f>
        <v>Compilare denominazione impresa</v>
      </c>
      <c r="M15" s="34"/>
      <c r="N15" s="83"/>
      <c r="U15" s="84"/>
      <c r="V15" s="84"/>
    </row>
    <row r="16" spans="1:23" s="73" customFormat="1" ht="20.100000000000001" customHeight="1" x14ac:dyDescent="0.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63"/>
      <c r="M16" s="31"/>
      <c r="N16" s="83"/>
      <c r="U16" s="84"/>
    </row>
    <row r="17" spans="1:22" s="73" customFormat="1" ht="20.100000000000001" customHeight="1" x14ac:dyDescent="0.2">
      <c r="A17" s="545" t="s">
        <v>6</v>
      </c>
      <c r="B17" s="545"/>
      <c r="C17" s="545"/>
      <c r="D17" s="545"/>
      <c r="E17" s="545"/>
      <c r="F17" s="542"/>
      <c r="G17" s="542"/>
      <c r="H17" s="542"/>
      <c r="I17" s="542"/>
      <c r="J17" s="542"/>
      <c r="K17" s="542"/>
      <c r="L17" s="47" t="str">
        <f>+IF(F17="","Compilare Associazione","")</f>
        <v>Compilare Associazione</v>
      </c>
      <c r="M17" s="34"/>
      <c r="N17" s="83"/>
      <c r="U17" s="84"/>
      <c r="V17" s="84"/>
    </row>
    <row r="18" spans="1:22" s="73" customFormat="1" ht="20.100000000000001" customHeight="1" x14ac:dyDescent="0.2">
      <c r="A18" s="83"/>
      <c r="B18" s="83"/>
      <c r="C18" s="83"/>
      <c r="D18" s="83"/>
      <c r="E18" s="83"/>
      <c r="F18" s="320"/>
      <c r="G18" s="320"/>
      <c r="H18" s="320"/>
      <c r="I18" s="320"/>
      <c r="J18" s="321"/>
      <c r="K18" s="320"/>
      <c r="L18" s="50" t="str">
        <f>+IF(C19="","Compilare Partita IVA (senza zeri iniziali)",IF(LEN(C19)&gt;11,"Partita IVA oltre 11 caratteri?",""))</f>
        <v>Compilare Partita IVA (senza zeri iniziali)</v>
      </c>
      <c r="M18" s="51"/>
      <c r="N18" s="83"/>
      <c r="P18" s="548"/>
      <c r="Q18" s="548"/>
      <c r="R18" s="548"/>
      <c r="S18" s="95"/>
      <c r="U18" s="84"/>
      <c r="V18" s="84"/>
    </row>
    <row r="19" spans="1:22" ht="20.100000000000001" customHeight="1" x14ac:dyDescent="0.25">
      <c r="A19" s="545" t="s">
        <v>7</v>
      </c>
      <c r="B19" s="545"/>
      <c r="C19" s="549"/>
      <c r="D19" s="549"/>
      <c r="E19" s="549"/>
      <c r="F19" s="550" t="s">
        <v>578</v>
      </c>
      <c r="G19" s="550"/>
      <c r="H19" s="550"/>
      <c r="I19" s="241"/>
      <c r="J19" s="27">
        <v>1</v>
      </c>
      <c r="K19" s="27"/>
      <c r="L19" s="47" t="str">
        <f>+IF(J19=1,"Compilare CCNL principale","")</f>
        <v>Compilare CCNL principale</v>
      </c>
      <c r="M19" s="34"/>
      <c r="N19" s="95">
        <f>IF(NOT(J19=""),VLOOKUP(J19,ccnl!C2:E82,3,FALSE),"0")</f>
        <v>0</v>
      </c>
      <c r="O19" s="95"/>
      <c r="P19" s="548"/>
      <c r="Q19" s="548"/>
      <c r="R19" s="548"/>
      <c r="T19" s="73"/>
      <c r="U19" s="84"/>
      <c r="V19" s="84"/>
    </row>
    <row r="20" spans="1:22" ht="20.100000000000001" customHeight="1" x14ac:dyDescent="0.25">
      <c r="D20" s="26"/>
      <c r="E20" s="26"/>
      <c r="F20" s="322"/>
      <c r="G20" s="322"/>
      <c r="H20" s="322"/>
      <c r="I20" s="322"/>
      <c r="J20" s="322"/>
      <c r="K20" s="322"/>
      <c r="L20" s="64"/>
      <c r="M20" s="35"/>
      <c r="N20" s="83"/>
      <c r="O20" s="73"/>
      <c r="P20" s="73"/>
      <c r="Q20" s="73"/>
      <c r="R20" s="73"/>
      <c r="S20" s="73"/>
      <c r="T20" s="73"/>
      <c r="U20" s="73"/>
      <c r="V20" s="84"/>
    </row>
    <row r="21" spans="1:22" ht="20.100000000000001" customHeight="1" x14ac:dyDescent="0.25">
      <c r="A21" s="97" t="s">
        <v>671</v>
      </c>
      <c r="D21" s="26"/>
      <c r="E21" s="26"/>
      <c r="F21" s="323"/>
      <c r="G21" s="323"/>
      <c r="H21" s="323"/>
      <c r="I21" s="26"/>
      <c r="J21" s="26">
        <v>1</v>
      </c>
      <c r="K21" s="26"/>
      <c r="L21" s="47" t="str">
        <f>+IF(J21=1,"Compilare Ateco principale","")</f>
        <v>Compilare Ateco principale</v>
      </c>
      <c r="M21" s="34"/>
      <c r="N21" s="95">
        <f>IF(NOT(J21=""),VLOOKUP(J21,ateco2007_2digit!A2:C90,3,FALSE),"0")</f>
        <v>0</v>
      </c>
      <c r="R21" s="73"/>
      <c r="S21" s="73"/>
      <c r="T21" s="73"/>
      <c r="U21" s="84"/>
      <c r="V21" s="84"/>
    </row>
    <row r="22" spans="1:22" ht="20.100000000000001" customHeight="1" x14ac:dyDescent="0.25">
      <c r="D22" s="26"/>
      <c r="E22" s="26"/>
      <c r="F22" s="26"/>
      <c r="G22" s="26"/>
      <c r="H22" s="26"/>
      <c r="I22" s="26"/>
      <c r="J22" s="26"/>
      <c r="K22" s="26"/>
      <c r="L22" s="43"/>
      <c r="R22" s="73"/>
      <c r="S22" s="73"/>
      <c r="T22" s="73"/>
      <c r="U22" s="84"/>
      <c r="V22" s="84"/>
    </row>
    <row r="23" spans="1:22" s="102" customFormat="1" ht="20.100000000000001" customHeight="1" x14ac:dyDescent="0.25">
      <c r="A23" s="551" t="s">
        <v>9</v>
      </c>
      <c r="B23" s="551"/>
      <c r="C23" s="551"/>
      <c r="D23" s="551"/>
      <c r="E23" s="551"/>
      <c r="F23" s="551"/>
      <c r="G23" s="98"/>
      <c r="H23" s="99" t="s">
        <v>10</v>
      </c>
      <c r="I23" s="241" t="b">
        <v>0</v>
      </c>
      <c r="J23" s="99" t="s">
        <v>11</v>
      </c>
      <c r="K23" s="241" t="b">
        <v>0</v>
      </c>
      <c r="L23" s="43" t="str">
        <f>IF(P23+Q23&gt;1,"Scegliere una sola opzione","")</f>
        <v/>
      </c>
      <c r="M23" s="43"/>
      <c r="N23" s="100" t="str">
        <f>+IF(I23=TRUE,"1","0")</f>
        <v>0</v>
      </c>
      <c r="O23" s="100" t="str">
        <f>+IF(K23=TRUE,"1","0")</f>
        <v>0</v>
      </c>
      <c r="P23" s="101">
        <f>N23*1</f>
        <v>0</v>
      </c>
      <c r="Q23" s="101">
        <f>O23*1</f>
        <v>0</v>
      </c>
    </row>
    <row r="24" spans="1:22" s="73" customFormat="1" ht="20.100000000000001" customHeight="1" x14ac:dyDescent="0.25">
      <c r="L24" s="47"/>
      <c r="N24" s="83"/>
      <c r="R24" s="83"/>
    </row>
    <row r="25" spans="1:22" ht="20.100000000000001" customHeight="1" x14ac:dyDescent="0.25">
      <c r="A25" s="103" t="s">
        <v>12</v>
      </c>
      <c r="B25" s="103"/>
      <c r="C25" s="103"/>
      <c r="D25" s="103"/>
      <c r="E25" s="103"/>
      <c r="F25" s="103"/>
      <c r="G25" s="103"/>
      <c r="H25" s="103"/>
      <c r="I25" s="83"/>
      <c r="J25" s="83"/>
      <c r="K25" s="83"/>
      <c r="L25" s="37" t="str">
        <f>IF(NOT(N27="1"),IF(NOT(N29="1"),"Compilare A.6",""),IF(NOT(N29="1"),"","Attenzione compilare solo un'opzione!"))</f>
        <v>Compilare A.6</v>
      </c>
      <c r="M25" s="68"/>
      <c r="N25" s="83"/>
      <c r="O25" s="73"/>
      <c r="P25" s="83"/>
      <c r="Q25" s="83"/>
    </row>
    <row r="26" spans="1:22" ht="20.100000000000001" customHeight="1" x14ac:dyDescent="0.25">
      <c r="A26" s="83"/>
      <c r="B26" s="83"/>
      <c r="C26" s="83"/>
      <c r="D26" s="83"/>
      <c r="E26" s="83"/>
      <c r="F26" s="83"/>
      <c r="G26" s="83"/>
      <c r="H26" s="320"/>
      <c r="I26" s="320"/>
      <c r="J26" s="320"/>
      <c r="K26" s="320"/>
      <c r="L26" s="43"/>
      <c r="M26" s="41"/>
      <c r="Q26" s="104"/>
    </row>
    <row r="27" spans="1:22" ht="20.100000000000001" customHeight="1" x14ac:dyDescent="0.25">
      <c r="B27" s="105" t="s">
        <v>13</v>
      </c>
      <c r="C27" s="105"/>
      <c r="D27" s="105"/>
      <c r="E27" s="241" t="b">
        <v>0</v>
      </c>
      <c r="H27" s="320" t="s">
        <v>14</v>
      </c>
      <c r="I27" s="26"/>
      <c r="J27" s="26"/>
      <c r="K27" s="241">
        <v>1</v>
      </c>
      <c r="L27" s="37" t="str">
        <f>IF(N27="1",IF(O27&gt;"0","","Scegliere Provincia sede principale"),IF(O27&gt;"0","Attenzione A.6!",""))</f>
        <v/>
      </c>
      <c r="M27" s="31"/>
      <c r="N27" s="95" t="str">
        <f>+IF(E27=TRUE,"1","0")</f>
        <v>0</v>
      </c>
      <c r="O27" s="95">
        <f>+IF(NOT(K27=""),VLOOKUP(K27,provincia!A1:C108,3,FALSE),"0")</f>
        <v>0</v>
      </c>
      <c r="P27" s="106">
        <f>N27*1</f>
        <v>0</v>
      </c>
      <c r="Q27" s="104"/>
    </row>
    <row r="28" spans="1:22" ht="20.100000000000001" customHeight="1" x14ac:dyDescent="0.25">
      <c r="B28" s="83"/>
      <c r="C28" s="83"/>
      <c r="D28" s="83"/>
      <c r="E28" s="96"/>
      <c r="H28" s="320"/>
      <c r="I28" s="26"/>
      <c r="J28" s="26"/>
      <c r="K28" s="241"/>
      <c r="L28" s="43"/>
      <c r="M28" s="41"/>
      <c r="N28" s="83"/>
      <c r="O28" s="83"/>
      <c r="P28" s="107"/>
      <c r="Q28" s="104"/>
    </row>
    <row r="29" spans="1:22" ht="20.100000000000001" customHeight="1" x14ac:dyDescent="0.25">
      <c r="B29" s="105" t="s">
        <v>15</v>
      </c>
      <c r="C29" s="105"/>
      <c r="D29" s="83"/>
      <c r="E29" s="241" t="b">
        <v>0</v>
      </c>
      <c r="H29" s="324" t="s">
        <v>14</v>
      </c>
      <c r="I29" s="26"/>
      <c r="J29" s="26"/>
      <c r="K29" s="241">
        <v>1</v>
      </c>
      <c r="L29" s="37" t="str">
        <f>IF(N29="1",IF(O29&gt;"0","","Scegliere Provincia unità locale"),IF(O29&gt;"0","Attenzione A.6!",""))</f>
        <v/>
      </c>
      <c r="N29" s="95" t="str">
        <f>+IF(E29=TRUE,"1","0")</f>
        <v>0</v>
      </c>
      <c r="O29" s="95">
        <f>IF(NOT(K29=""),VLOOKUP(K29,provincia!A1:C108,3,FALSE),"0")</f>
        <v>0</v>
      </c>
      <c r="P29" s="106">
        <f>N29*1</f>
        <v>0</v>
      </c>
      <c r="Q29" s="104"/>
    </row>
    <row r="30" spans="1:22" ht="20.100000000000001" customHeight="1" x14ac:dyDescent="0.25">
      <c r="P30" s="104"/>
      <c r="Q30" s="104"/>
    </row>
    <row r="31" spans="1:22" s="367" customFormat="1" ht="52.15" customHeight="1" x14ac:dyDescent="0.25">
      <c r="A31" s="546" t="s">
        <v>1014</v>
      </c>
      <c r="B31" s="547"/>
      <c r="C31" s="547"/>
      <c r="D31" s="547"/>
      <c r="E31" s="547"/>
      <c r="F31" s="547"/>
      <c r="G31" s="547"/>
      <c r="H31" s="547"/>
      <c r="I31" s="547"/>
      <c r="J31" s="547"/>
      <c r="K31" s="547"/>
      <c r="L31" s="364"/>
      <c r="M31" s="181"/>
      <c r="N31" s="365"/>
      <c r="O31" s="366"/>
    </row>
    <row r="32" spans="1:22" s="122" customFormat="1" ht="20.100000000000001" hidden="1" customHeight="1" x14ac:dyDescent="0.25">
      <c r="L32" s="48"/>
      <c r="M32" s="48"/>
      <c r="N32" s="228"/>
      <c r="O32" s="228"/>
      <c r="P32" s="121"/>
      <c r="Q32" s="121"/>
      <c r="R32" s="125"/>
    </row>
    <row r="33" spans="2:18" s="122" customFormat="1" ht="20.100000000000001" hidden="1" customHeight="1" x14ac:dyDescent="0.25">
      <c r="B33" s="238"/>
      <c r="C33" s="238"/>
      <c r="D33" s="238"/>
      <c r="E33" s="238"/>
      <c r="F33" s="238"/>
      <c r="G33" s="238"/>
      <c r="H33" s="239"/>
      <c r="J33" s="239"/>
      <c r="L33" s="48"/>
      <c r="M33" s="48"/>
      <c r="N33" s="228"/>
      <c r="O33" s="228"/>
      <c r="P33" s="121"/>
      <c r="Q33" s="121"/>
      <c r="R33" s="125"/>
    </row>
    <row r="34" spans="2:18" s="122" customFormat="1" ht="20.100000000000001" hidden="1" customHeight="1" x14ac:dyDescent="0.25">
      <c r="B34" s="238"/>
      <c r="C34" s="238"/>
      <c r="D34" s="238"/>
      <c r="E34" s="238"/>
      <c r="F34" s="238"/>
      <c r="G34" s="238"/>
      <c r="H34" s="239"/>
      <c r="J34" s="239"/>
      <c r="L34" s="48"/>
      <c r="M34" s="48"/>
      <c r="N34" s="228"/>
      <c r="O34" s="228"/>
      <c r="P34" s="121"/>
      <c r="Q34" s="121"/>
      <c r="R34" s="125"/>
    </row>
    <row r="35" spans="2:18" s="122" customFormat="1" ht="20.100000000000001" hidden="1" customHeight="1" x14ac:dyDescent="0.25">
      <c r="B35" s="238"/>
      <c r="C35" s="238"/>
      <c r="D35" s="238"/>
      <c r="E35" s="238"/>
      <c r="F35" s="238"/>
      <c r="G35" s="238"/>
      <c r="H35" s="239"/>
      <c r="J35" s="239"/>
      <c r="L35" s="48"/>
      <c r="M35" s="48"/>
      <c r="N35" s="228"/>
      <c r="O35" s="228"/>
      <c r="P35" s="121"/>
      <c r="Q35" s="121"/>
      <c r="R35" s="125"/>
    </row>
    <row r="36" spans="2:18" s="240" customFormat="1" ht="20.100000000000001" hidden="1" customHeight="1" x14ac:dyDescent="0.25">
      <c r="L36" s="49"/>
      <c r="M36" s="49"/>
    </row>
    <row r="37" spans="2:18" ht="20.100000000000001" hidden="1" customHeight="1" x14ac:dyDescent="0.25">
      <c r="R37" s="36"/>
    </row>
    <row r="38" spans="2:18" ht="20.100000000000001" hidden="1" customHeight="1" x14ac:dyDescent="0.25">
      <c r="R38" s="36"/>
    </row>
    <row r="39" spans="2:18" ht="20.100000000000001" hidden="1" customHeight="1" x14ac:dyDescent="0.25">
      <c r="R39" s="36"/>
    </row>
    <row r="40" spans="2:18" ht="20.100000000000001" hidden="1" customHeight="1" x14ac:dyDescent="0.25">
      <c r="R40" s="36"/>
    </row>
    <row r="41" spans="2:18" ht="20.100000000000001" hidden="1" customHeight="1" x14ac:dyDescent="0.25">
      <c r="R41" s="36"/>
    </row>
    <row r="42" spans="2:18" ht="20.100000000000001" hidden="1" customHeight="1" x14ac:dyDescent="0.25">
      <c r="R42" s="36"/>
    </row>
    <row r="43" spans="2:18" ht="20.100000000000001" hidden="1" customHeight="1" x14ac:dyDescent="0.25">
      <c r="R43" s="36"/>
    </row>
    <row r="44" spans="2:18" ht="20.100000000000001" hidden="1" customHeight="1" x14ac:dyDescent="0.25">
      <c r="R44" s="36"/>
    </row>
    <row r="45" spans="2:18" ht="20.100000000000001" hidden="1" customHeight="1" x14ac:dyDescent="0.25">
      <c r="R45" s="36"/>
    </row>
    <row r="46" spans="2:18" ht="20.100000000000001" hidden="1" customHeight="1" x14ac:dyDescent="0.25">
      <c r="R46" s="36"/>
    </row>
    <row r="47" spans="2:18" ht="20.100000000000001" hidden="1" customHeight="1" x14ac:dyDescent="0.25">
      <c r="R47" s="36"/>
    </row>
    <row r="48" spans="2:18" ht="20.100000000000001" hidden="1" customHeight="1" x14ac:dyDescent="0.25">
      <c r="R48" s="36"/>
    </row>
    <row r="49" spans="18:18" ht="20.100000000000001" hidden="1" customHeight="1" x14ac:dyDescent="0.25">
      <c r="R49" s="36"/>
    </row>
    <row r="50" spans="18:18" ht="20.100000000000001" hidden="1" customHeight="1" x14ac:dyDescent="0.25">
      <c r="R50" s="36"/>
    </row>
    <row r="51" spans="18:18" ht="20.100000000000001" hidden="1" customHeight="1" x14ac:dyDescent="0.25">
      <c r="R51" s="36"/>
    </row>
    <row r="52" spans="18:18" ht="20.100000000000001" hidden="1" customHeight="1" x14ac:dyDescent="0.25">
      <c r="R52" s="36"/>
    </row>
    <row r="53" spans="18:18" ht="20.100000000000001" hidden="1" customHeight="1" x14ac:dyDescent="0.25">
      <c r="R53" s="36"/>
    </row>
    <row r="54" spans="18:18" ht="20.100000000000001" hidden="1" customHeight="1" x14ac:dyDescent="0.25">
      <c r="R54" s="36"/>
    </row>
    <row r="55" spans="18:18" ht="20.100000000000001" hidden="1" customHeight="1" x14ac:dyDescent="0.25">
      <c r="R55" s="36"/>
    </row>
    <row r="56" spans="18:18" ht="20.100000000000001" hidden="1" customHeight="1" x14ac:dyDescent="0.25">
      <c r="R56" s="36"/>
    </row>
    <row r="57" spans="18:18" ht="20.100000000000001" hidden="1" customHeight="1" x14ac:dyDescent="0.25">
      <c r="R57" s="36"/>
    </row>
    <row r="58" spans="18:18" ht="20.100000000000001" hidden="1" customHeight="1" x14ac:dyDescent="0.25">
      <c r="R58" s="36"/>
    </row>
    <row r="59" spans="18:18" ht="20.100000000000001" hidden="1" customHeight="1" x14ac:dyDescent="0.25">
      <c r="R59" s="36"/>
    </row>
    <row r="60" spans="18:18" ht="20.100000000000001" hidden="1" customHeight="1" x14ac:dyDescent="0.25">
      <c r="R60" s="36"/>
    </row>
    <row r="61" spans="18:18" ht="20.100000000000001" hidden="1" customHeight="1" x14ac:dyDescent="0.25">
      <c r="R61" s="36"/>
    </row>
    <row r="62" spans="18:18" ht="20.100000000000001" hidden="1" customHeight="1" x14ac:dyDescent="0.25">
      <c r="R62" s="36"/>
    </row>
    <row r="63" spans="18:18" ht="20.100000000000001" hidden="1" customHeight="1" x14ac:dyDescent="0.25">
      <c r="R63" s="36"/>
    </row>
    <row r="64" spans="18:18" ht="20.100000000000001" hidden="1" customHeight="1" x14ac:dyDescent="0.25">
      <c r="R64" s="36"/>
    </row>
    <row r="65" spans="18:18" ht="20.100000000000001" hidden="1" customHeight="1" x14ac:dyDescent="0.25">
      <c r="R65" s="36"/>
    </row>
    <row r="66" spans="18:18" ht="20.100000000000001" hidden="1" customHeight="1" x14ac:dyDescent="0.25">
      <c r="R66" s="36"/>
    </row>
    <row r="67" spans="18:18" ht="20.100000000000001" hidden="1" customHeight="1" x14ac:dyDescent="0.25">
      <c r="R67" s="36"/>
    </row>
    <row r="68" spans="18:18" ht="20.100000000000001" hidden="1" customHeight="1" x14ac:dyDescent="0.25">
      <c r="R68" s="36"/>
    </row>
    <row r="69" spans="18:18" ht="20.100000000000001" hidden="1" customHeight="1" x14ac:dyDescent="0.25">
      <c r="R69" s="36"/>
    </row>
    <row r="70" spans="18:18" ht="20.100000000000001" hidden="1" customHeight="1" x14ac:dyDescent="0.25">
      <c r="R70" s="36"/>
    </row>
    <row r="71" spans="18:18" ht="20.100000000000001" hidden="1" customHeight="1" x14ac:dyDescent="0.25">
      <c r="R71" s="36"/>
    </row>
    <row r="72" spans="18:18" ht="20.100000000000001" hidden="1" customHeight="1" x14ac:dyDescent="0.25">
      <c r="R72" s="36"/>
    </row>
    <row r="73" spans="18:18" ht="20.100000000000001" hidden="1" customHeight="1" x14ac:dyDescent="0.25">
      <c r="R73" s="36"/>
    </row>
    <row r="74" spans="18:18" ht="20.100000000000001" hidden="1" customHeight="1" x14ac:dyDescent="0.25">
      <c r="R74" s="36"/>
    </row>
    <row r="75" spans="18:18" ht="20.100000000000001" hidden="1" customHeight="1" x14ac:dyDescent="0.25">
      <c r="R75" s="36"/>
    </row>
    <row r="76" spans="18:18" ht="20.100000000000001" hidden="1" customHeight="1" x14ac:dyDescent="0.25">
      <c r="R76" s="36"/>
    </row>
    <row r="77" spans="18:18" ht="20.100000000000001" hidden="1" customHeight="1" x14ac:dyDescent="0.25">
      <c r="R77" s="36"/>
    </row>
    <row r="78" spans="18:18" ht="20.100000000000001" hidden="1" customHeight="1" x14ac:dyDescent="0.25">
      <c r="R78" s="36"/>
    </row>
    <row r="79" spans="18:18" ht="20.100000000000001" hidden="1" customHeight="1" x14ac:dyDescent="0.25">
      <c r="R79" s="36"/>
    </row>
    <row r="80" spans="18:18" ht="20.100000000000001" hidden="1" customHeight="1" x14ac:dyDescent="0.25">
      <c r="R80" s="36"/>
    </row>
    <row r="81" spans="18:18" ht="20.100000000000001" hidden="1" customHeight="1" x14ac:dyDescent="0.25">
      <c r="R81" s="36"/>
    </row>
    <row r="82" spans="18:18" ht="20.100000000000001" hidden="1" customHeight="1" x14ac:dyDescent="0.25">
      <c r="R82" s="36"/>
    </row>
    <row r="83" spans="18:18" ht="20.100000000000001" hidden="1" customHeight="1" x14ac:dyDescent="0.25">
      <c r="R83" s="36"/>
    </row>
    <row r="84" spans="18:18" ht="20.100000000000001" hidden="1" customHeight="1" x14ac:dyDescent="0.25">
      <c r="R84" s="36"/>
    </row>
    <row r="85" spans="18:18" ht="20.100000000000001" hidden="1" customHeight="1" x14ac:dyDescent="0.25">
      <c r="R85" s="36"/>
    </row>
    <row r="86" spans="18:18" ht="20.100000000000001" hidden="1" customHeight="1" x14ac:dyDescent="0.25">
      <c r="R86" s="36"/>
    </row>
    <row r="87" spans="18:18" ht="20.100000000000001" hidden="1" customHeight="1" x14ac:dyDescent="0.25">
      <c r="R87" s="36"/>
    </row>
    <row r="88" spans="18:18" ht="20.100000000000001" hidden="1" customHeight="1" x14ac:dyDescent="0.25">
      <c r="R88" s="36"/>
    </row>
    <row r="89" spans="18:18" ht="20.100000000000001" hidden="1" customHeight="1" x14ac:dyDescent="0.25">
      <c r="R89" s="36"/>
    </row>
    <row r="90" spans="18:18" ht="20.100000000000001" hidden="1" customHeight="1" x14ac:dyDescent="0.25">
      <c r="R90" s="36"/>
    </row>
    <row r="91" spans="18:18" ht="20.100000000000001" hidden="1" customHeight="1" x14ac:dyDescent="0.25">
      <c r="R91" s="36"/>
    </row>
    <row r="92" spans="18:18" ht="20.100000000000001" hidden="1" customHeight="1" x14ac:dyDescent="0.25">
      <c r="R92" s="36"/>
    </row>
    <row r="93" spans="18:18" ht="20.100000000000001" hidden="1" customHeight="1" x14ac:dyDescent="0.25">
      <c r="R93" s="36"/>
    </row>
    <row r="94" spans="18:18" ht="20.100000000000001" hidden="1" customHeight="1" x14ac:dyDescent="0.25">
      <c r="R94" s="36"/>
    </row>
    <row r="95" spans="18:18" ht="20.100000000000001" hidden="1" customHeight="1" x14ac:dyDescent="0.25">
      <c r="R95" s="36"/>
    </row>
    <row r="96" spans="18:18" ht="20.100000000000001" hidden="1" customHeight="1" x14ac:dyDescent="0.25">
      <c r="R96" s="36"/>
    </row>
    <row r="97" spans="18:18" ht="20.100000000000001" hidden="1" customHeight="1" x14ac:dyDescent="0.25">
      <c r="R97" s="36"/>
    </row>
    <row r="98" spans="18:18" ht="20.100000000000001" hidden="1" customHeight="1" x14ac:dyDescent="0.25">
      <c r="R98" s="36"/>
    </row>
    <row r="99" spans="18:18" ht="20.100000000000001" hidden="1" customHeight="1" x14ac:dyDescent="0.25">
      <c r="R99" s="36"/>
    </row>
    <row r="100" spans="18:18" ht="20.100000000000001" hidden="1" customHeight="1" x14ac:dyDescent="0.25">
      <c r="R100" s="36"/>
    </row>
    <row r="101" spans="18:18" ht="20.100000000000001" hidden="1" customHeight="1" x14ac:dyDescent="0.25">
      <c r="R101" s="36"/>
    </row>
    <row r="102" spans="18:18" ht="20.100000000000001" hidden="1" customHeight="1" x14ac:dyDescent="0.25">
      <c r="R102" s="36"/>
    </row>
    <row r="103" spans="18:18" ht="20.100000000000001" hidden="1" customHeight="1" x14ac:dyDescent="0.25">
      <c r="R103" s="36"/>
    </row>
    <row r="104" spans="18:18" ht="20.100000000000001" hidden="1" customHeight="1" x14ac:dyDescent="0.25">
      <c r="R104" s="36"/>
    </row>
    <row r="105" spans="18:18" ht="20.100000000000001" hidden="1" customHeight="1" x14ac:dyDescent="0.25">
      <c r="R105" s="36"/>
    </row>
    <row r="106" spans="18:18" ht="20.100000000000001" hidden="1" customHeight="1" x14ac:dyDescent="0.25">
      <c r="R106" s="36"/>
    </row>
    <row r="107" spans="18:18" ht="20.100000000000001" hidden="1" customHeight="1" x14ac:dyDescent="0.25">
      <c r="R107" s="36"/>
    </row>
    <row r="108" spans="18:18" ht="20.100000000000001" hidden="1" customHeight="1" x14ac:dyDescent="0.25">
      <c r="R108" s="36"/>
    </row>
    <row r="109" spans="18:18" ht="20.100000000000001" hidden="1" customHeight="1" x14ac:dyDescent="0.25">
      <c r="R109" s="36"/>
    </row>
    <row r="110" spans="18:18" ht="20.100000000000001" hidden="1" customHeight="1" x14ac:dyDescent="0.25">
      <c r="R110" s="36"/>
    </row>
    <row r="111" spans="18:18" ht="20.100000000000001" hidden="1" customHeight="1" x14ac:dyDescent="0.25">
      <c r="R111" s="36"/>
    </row>
    <row r="112" spans="18:18" ht="20.100000000000001" hidden="1" customHeight="1" x14ac:dyDescent="0.25">
      <c r="R112" s="36"/>
    </row>
    <row r="113" spans="18:18" ht="20.100000000000001" hidden="1" customHeight="1" x14ac:dyDescent="0.25">
      <c r="R113" s="36"/>
    </row>
    <row r="114" spans="18:18" ht="20.100000000000001" hidden="1" customHeight="1" x14ac:dyDescent="0.25">
      <c r="R114" s="36"/>
    </row>
    <row r="115" spans="18:18" ht="20.100000000000001" hidden="1" customHeight="1" x14ac:dyDescent="0.25">
      <c r="R115" s="36"/>
    </row>
    <row r="116" spans="18:18" ht="20.100000000000001" hidden="1" customHeight="1" x14ac:dyDescent="0.25">
      <c r="R116" s="36"/>
    </row>
    <row r="117" spans="18:18" ht="20.100000000000001" hidden="1" customHeight="1" x14ac:dyDescent="0.25">
      <c r="R117" s="36"/>
    </row>
    <row r="118" spans="18:18" ht="20.100000000000001" hidden="1" customHeight="1" x14ac:dyDescent="0.25">
      <c r="R118" s="36"/>
    </row>
    <row r="119" spans="18:18" ht="20.100000000000001" hidden="1" customHeight="1" x14ac:dyDescent="0.25">
      <c r="R119" s="36"/>
    </row>
    <row r="120" spans="18:18" ht="20.100000000000001" hidden="1" customHeight="1" x14ac:dyDescent="0.25">
      <c r="R120" s="36"/>
    </row>
    <row r="121" spans="18:18" ht="20.100000000000001" hidden="1" customHeight="1" x14ac:dyDescent="0.25">
      <c r="R121" s="36"/>
    </row>
    <row r="122" spans="18:18" ht="20.100000000000001" hidden="1" customHeight="1" x14ac:dyDescent="0.25">
      <c r="R122" s="36"/>
    </row>
    <row r="123" spans="18:18" ht="20.100000000000001" hidden="1" customHeight="1" x14ac:dyDescent="0.25">
      <c r="R123" s="36"/>
    </row>
    <row r="124" spans="18:18" ht="20.100000000000001" hidden="1" customHeight="1" x14ac:dyDescent="0.25">
      <c r="R124" s="36"/>
    </row>
    <row r="125" spans="18:18" ht="20.100000000000001" hidden="1" customHeight="1" x14ac:dyDescent="0.25">
      <c r="R125" s="36"/>
    </row>
    <row r="126" spans="18:18" ht="20.100000000000001" hidden="1" customHeight="1" x14ac:dyDescent="0.25">
      <c r="R126" s="36"/>
    </row>
    <row r="127" spans="18:18" ht="20.100000000000001" hidden="1" customHeight="1" x14ac:dyDescent="0.25">
      <c r="R127" s="36"/>
    </row>
    <row r="128" spans="18:18" ht="20.100000000000001" hidden="1" customHeight="1" x14ac:dyDescent="0.25">
      <c r="R128" s="36"/>
    </row>
    <row r="129" spans="18:18" ht="20.100000000000001" hidden="1" customHeight="1" x14ac:dyDescent="0.25">
      <c r="R129" s="36"/>
    </row>
    <row r="130" spans="18:18" ht="20.100000000000001" hidden="1" customHeight="1" x14ac:dyDescent="0.25">
      <c r="R130" s="36"/>
    </row>
    <row r="131" spans="18:18" ht="20.100000000000001" hidden="1" customHeight="1" x14ac:dyDescent="0.25">
      <c r="R131" s="36"/>
    </row>
    <row r="132" spans="18:18" ht="20.100000000000001" hidden="1" customHeight="1" x14ac:dyDescent="0.25">
      <c r="R132" s="36"/>
    </row>
    <row r="133" spans="18:18" ht="20.100000000000001" hidden="1" customHeight="1" x14ac:dyDescent="0.25">
      <c r="R133" s="36"/>
    </row>
    <row r="134" spans="18:18" ht="20.100000000000001" hidden="1" customHeight="1" x14ac:dyDescent="0.25">
      <c r="R134" s="36"/>
    </row>
    <row r="135" spans="18:18" ht="20.100000000000001" hidden="1" customHeight="1" x14ac:dyDescent="0.25">
      <c r="R135" s="36"/>
    </row>
    <row r="136" spans="18:18" ht="20.100000000000001" hidden="1" customHeight="1" x14ac:dyDescent="0.25">
      <c r="R136" s="36"/>
    </row>
    <row r="137" spans="18:18" ht="20.100000000000001" hidden="1" customHeight="1" x14ac:dyDescent="0.25">
      <c r="R137" s="36"/>
    </row>
    <row r="138" spans="18:18" ht="20.100000000000001" hidden="1" customHeight="1" x14ac:dyDescent="0.25">
      <c r="R138" s="36"/>
    </row>
    <row r="139" spans="18:18" ht="20.100000000000001" hidden="1" customHeight="1" x14ac:dyDescent="0.25">
      <c r="R139" s="36"/>
    </row>
    <row r="140" spans="18:18" ht="20.100000000000001" hidden="1" customHeight="1" x14ac:dyDescent="0.25">
      <c r="R140" s="36"/>
    </row>
    <row r="141" spans="18:18" ht="20.100000000000001" hidden="1" customHeight="1" x14ac:dyDescent="0.25">
      <c r="R141" s="36"/>
    </row>
    <row r="142" spans="18:18" ht="20.100000000000001" hidden="1" customHeight="1" x14ac:dyDescent="0.25">
      <c r="R142" s="36"/>
    </row>
    <row r="143" spans="18:18" ht="20.100000000000001" hidden="1" customHeight="1" x14ac:dyDescent="0.25">
      <c r="R143" s="36"/>
    </row>
    <row r="144" spans="18:18" ht="20.100000000000001" hidden="1" customHeight="1" x14ac:dyDescent="0.25">
      <c r="R144" s="36"/>
    </row>
    <row r="145" spans="18:18" ht="20.100000000000001" hidden="1" customHeight="1" x14ac:dyDescent="0.25">
      <c r="R145" s="36"/>
    </row>
    <row r="146" spans="18:18" ht="20.100000000000001" hidden="1" customHeight="1" x14ac:dyDescent="0.25">
      <c r="R146" s="36"/>
    </row>
    <row r="147" spans="18:18" ht="20.100000000000001" hidden="1" customHeight="1" x14ac:dyDescent="0.25">
      <c r="R147" s="36"/>
    </row>
    <row r="148" spans="18:18" ht="20.100000000000001" hidden="1" customHeight="1" x14ac:dyDescent="0.25">
      <c r="R148" s="36"/>
    </row>
    <row r="149" spans="18:18" ht="20.100000000000001" hidden="1" customHeight="1" x14ac:dyDescent="0.25">
      <c r="R149" s="36"/>
    </row>
    <row r="150" spans="18:18" ht="20.100000000000001" hidden="1" customHeight="1" x14ac:dyDescent="0.25">
      <c r="R150" s="36"/>
    </row>
    <row r="151" spans="18:18" ht="20.100000000000001" hidden="1" customHeight="1" x14ac:dyDescent="0.25">
      <c r="R151" s="36"/>
    </row>
    <row r="152" spans="18:18" ht="20.100000000000001" hidden="1" customHeight="1" x14ac:dyDescent="0.25">
      <c r="R152" s="36"/>
    </row>
    <row r="153" spans="18:18" ht="20.100000000000001" hidden="1" customHeight="1" x14ac:dyDescent="0.25">
      <c r="R153" s="36"/>
    </row>
    <row r="154" spans="18:18" ht="20.100000000000001" hidden="1" customHeight="1" x14ac:dyDescent="0.25">
      <c r="R154" s="36"/>
    </row>
    <row r="155" spans="18:18" ht="20.100000000000001" hidden="1" customHeight="1" x14ac:dyDescent="0.25">
      <c r="R155" s="36"/>
    </row>
    <row r="156" spans="18:18" ht="20.100000000000001" hidden="1" customHeight="1" x14ac:dyDescent="0.25">
      <c r="R156" s="36"/>
    </row>
    <row r="157" spans="18:18" ht="20.100000000000001" hidden="1" customHeight="1" x14ac:dyDescent="0.25">
      <c r="R157" s="36"/>
    </row>
    <row r="158" spans="18:18" ht="20.100000000000001" hidden="1" customHeight="1" x14ac:dyDescent="0.25">
      <c r="R158" s="36"/>
    </row>
    <row r="159" spans="18:18" ht="20.100000000000001" hidden="1" customHeight="1" x14ac:dyDescent="0.25">
      <c r="R159" s="36"/>
    </row>
    <row r="160" spans="18:18" ht="20.100000000000001" hidden="1" customHeight="1" x14ac:dyDescent="0.25">
      <c r="R160" s="36"/>
    </row>
    <row r="161" spans="18:18" ht="20.100000000000001" hidden="1" customHeight="1" x14ac:dyDescent="0.25">
      <c r="R161" s="36"/>
    </row>
    <row r="162" spans="18:18" ht="20.100000000000001" hidden="1" customHeight="1" x14ac:dyDescent="0.25">
      <c r="R162" s="36"/>
    </row>
    <row r="163" spans="18:18" ht="20.100000000000001" hidden="1" customHeight="1" x14ac:dyDescent="0.25">
      <c r="R163" s="36"/>
    </row>
    <row r="164" spans="18:18" ht="20.100000000000001" hidden="1" customHeight="1" x14ac:dyDescent="0.25">
      <c r="R164" s="36"/>
    </row>
    <row r="165" spans="18:18" ht="20.100000000000001" hidden="1" customHeight="1" x14ac:dyDescent="0.25">
      <c r="R165" s="36"/>
    </row>
    <row r="166" spans="18:18" ht="20.100000000000001" hidden="1" customHeight="1" x14ac:dyDescent="0.25">
      <c r="R166" s="36"/>
    </row>
    <row r="167" spans="18:18" ht="20.100000000000001" hidden="1" customHeight="1" x14ac:dyDescent="0.25">
      <c r="R167" s="36"/>
    </row>
    <row r="168" spans="18:18" ht="20.100000000000001" hidden="1" customHeight="1" x14ac:dyDescent="0.25">
      <c r="R168" s="36"/>
    </row>
    <row r="169" spans="18:18" ht="20.100000000000001" hidden="1" customHeight="1" x14ac:dyDescent="0.25">
      <c r="R169" s="36"/>
    </row>
    <row r="170" spans="18:18" ht="20.100000000000001" hidden="1" customHeight="1" x14ac:dyDescent="0.25">
      <c r="R170" s="36"/>
    </row>
    <row r="171" spans="18:18" ht="20.100000000000001" hidden="1" customHeight="1" x14ac:dyDescent="0.25">
      <c r="R171" s="36"/>
    </row>
    <row r="172" spans="18:18" ht="20.100000000000001" hidden="1" customHeight="1" x14ac:dyDescent="0.25">
      <c r="R172" s="36"/>
    </row>
    <row r="173" spans="18:18" ht="20.100000000000001" hidden="1" customHeight="1" x14ac:dyDescent="0.25">
      <c r="R173" s="36"/>
    </row>
    <row r="174" spans="18:18" ht="20.100000000000001" hidden="1" customHeight="1" x14ac:dyDescent="0.25">
      <c r="R174" s="36"/>
    </row>
    <row r="175" spans="18:18" ht="20.100000000000001" hidden="1" customHeight="1" x14ac:dyDescent="0.25">
      <c r="R175" s="36"/>
    </row>
    <row r="176" spans="18:18" ht="20.100000000000001" hidden="1" customHeight="1" x14ac:dyDescent="0.25">
      <c r="R176" s="36"/>
    </row>
    <row r="177" spans="18:18" ht="20.100000000000001" hidden="1" customHeight="1" x14ac:dyDescent="0.25">
      <c r="R177" s="36"/>
    </row>
    <row r="178" spans="18:18" ht="20.100000000000001" hidden="1" customHeight="1" x14ac:dyDescent="0.25">
      <c r="R178" s="36"/>
    </row>
    <row r="179" spans="18:18" ht="20.100000000000001" hidden="1" customHeight="1" x14ac:dyDescent="0.25">
      <c r="R179" s="36"/>
    </row>
    <row r="180" spans="18:18" ht="20.100000000000001" hidden="1" customHeight="1" x14ac:dyDescent="0.25">
      <c r="R180" s="36"/>
    </row>
    <row r="181" spans="18:18" ht="20.100000000000001" hidden="1" customHeight="1" x14ac:dyDescent="0.25">
      <c r="R181" s="36"/>
    </row>
    <row r="182" spans="18:18" ht="20.100000000000001" hidden="1" customHeight="1" x14ac:dyDescent="0.25">
      <c r="R182" s="36"/>
    </row>
    <row r="183" spans="18:18" ht="20.100000000000001" hidden="1" customHeight="1" x14ac:dyDescent="0.25">
      <c r="R183" s="36"/>
    </row>
    <row r="184" spans="18:18" ht="20.100000000000001" hidden="1" customHeight="1" x14ac:dyDescent="0.25">
      <c r="R184" s="36"/>
    </row>
    <row r="185" spans="18:18" ht="20.100000000000001" hidden="1" customHeight="1" x14ac:dyDescent="0.25">
      <c r="R185" s="36"/>
    </row>
    <row r="186" spans="18:18" ht="20.100000000000001" hidden="1" customHeight="1" x14ac:dyDescent="0.25">
      <c r="R186" s="36"/>
    </row>
    <row r="187" spans="18:18" ht="20.100000000000001" hidden="1" customHeight="1" x14ac:dyDescent="0.25">
      <c r="R187" s="36"/>
    </row>
    <row r="188" spans="18:18" ht="20.100000000000001" hidden="1" customHeight="1" x14ac:dyDescent="0.25">
      <c r="R188" s="36"/>
    </row>
    <row r="189" spans="18:18" ht="20.100000000000001" hidden="1" customHeight="1" x14ac:dyDescent="0.25">
      <c r="R189" s="36"/>
    </row>
    <row r="190" spans="18:18" ht="20.100000000000001" hidden="1" customHeight="1" x14ac:dyDescent="0.25">
      <c r="R190" s="36"/>
    </row>
    <row r="191" spans="18:18" ht="20.100000000000001" hidden="1" customHeight="1" x14ac:dyDescent="0.25">
      <c r="R191" s="36"/>
    </row>
    <row r="192" spans="18:18" ht="20.100000000000001" hidden="1" customHeight="1" x14ac:dyDescent="0.25">
      <c r="R192" s="36"/>
    </row>
    <row r="193" spans="18:18" ht="20.100000000000001" hidden="1" customHeight="1" x14ac:dyDescent="0.25">
      <c r="R193" s="36"/>
    </row>
    <row r="194" spans="18:18" ht="20.100000000000001" hidden="1" customHeight="1" x14ac:dyDescent="0.25">
      <c r="R194" s="36"/>
    </row>
    <row r="195" spans="18:18" ht="20.100000000000001" hidden="1" customHeight="1" x14ac:dyDescent="0.25">
      <c r="R195" s="36"/>
    </row>
    <row r="196" spans="18:18" ht="20.100000000000001" hidden="1" customHeight="1" x14ac:dyDescent="0.25">
      <c r="R196" s="36"/>
    </row>
    <row r="197" spans="18:18" ht="20.100000000000001" hidden="1" customHeight="1" x14ac:dyDescent="0.25">
      <c r="R197" s="36"/>
    </row>
    <row r="198" spans="18:18" ht="20.100000000000001" hidden="1" customHeight="1" x14ac:dyDescent="0.25">
      <c r="R198" s="36"/>
    </row>
    <row r="199" spans="18:18" ht="20.100000000000001" hidden="1" customHeight="1" x14ac:dyDescent="0.25">
      <c r="R199" s="36"/>
    </row>
    <row r="200" spans="18:18" ht="20.100000000000001" hidden="1" customHeight="1" x14ac:dyDescent="0.25">
      <c r="R200" s="36"/>
    </row>
    <row r="201" spans="18:18" ht="20.100000000000001" hidden="1" customHeight="1" x14ac:dyDescent="0.25">
      <c r="R201" s="36"/>
    </row>
    <row r="202" spans="18:18" ht="20.100000000000001" hidden="1" customHeight="1" x14ac:dyDescent="0.25">
      <c r="R202" s="36"/>
    </row>
    <row r="203" spans="18:18" ht="20.100000000000001" hidden="1" customHeight="1" x14ac:dyDescent="0.25">
      <c r="R203" s="36"/>
    </row>
    <row r="204" spans="18:18" ht="20.100000000000001" hidden="1" customHeight="1" x14ac:dyDescent="0.25">
      <c r="R204" s="36"/>
    </row>
    <row r="205" spans="18:18" ht="20.100000000000001" hidden="1" customHeight="1" x14ac:dyDescent="0.25">
      <c r="R205" s="36"/>
    </row>
    <row r="206" spans="18:18" ht="20.100000000000001" hidden="1" customHeight="1" x14ac:dyDescent="0.25">
      <c r="R206" s="36"/>
    </row>
    <row r="207" spans="18:18" ht="20.100000000000001" hidden="1" customHeight="1" x14ac:dyDescent="0.25">
      <c r="R207" s="36"/>
    </row>
    <row r="208" spans="18:18" ht="20.100000000000001" hidden="1" customHeight="1" x14ac:dyDescent="0.25">
      <c r="R208" s="36"/>
    </row>
    <row r="209" spans="18:18" ht="20.100000000000001" hidden="1" customHeight="1" x14ac:dyDescent="0.25">
      <c r="R209" s="36"/>
    </row>
    <row r="210" spans="18:18" ht="20.100000000000001" hidden="1" customHeight="1" x14ac:dyDescent="0.25">
      <c r="R210" s="36"/>
    </row>
    <row r="211" spans="18:18" ht="20.100000000000001" hidden="1" customHeight="1" x14ac:dyDescent="0.25">
      <c r="R211" s="36"/>
    </row>
    <row r="212" spans="18:18" ht="20.100000000000001" hidden="1" customHeight="1" x14ac:dyDescent="0.25">
      <c r="R212" s="36"/>
    </row>
    <row r="213" spans="18:18" ht="20.100000000000001" hidden="1" customHeight="1" x14ac:dyDescent="0.25">
      <c r="R213" s="36"/>
    </row>
    <row r="214" spans="18:18" ht="20.100000000000001" hidden="1" customHeight="1" x14ac:dyDescent="0.25">
      <c r="R214" s="36"/>
    </row>
    <row r="215" spans="18:18" ht="20.100000000000001" hidden="1" customHeight="1" x14ac:dyDescent="0.25">
      <c r="R215" s="36"/>
    </row>
    <row r="216" spans="18:18" ht="20.100000000000001" hidden="1" customHeight="1" x14ac:dyDescent="0.25">
      <c r="R216" s="36"/>
    </row>
    <row r="217" spans="18:18" ht="20.100000000000001" hidden="1" customHeight="1" x14ac:dyDescent="0.25">
      <c r="R217" s="36"/>
    </row>
    <row r="218" spans="18:18" ht="20.100000000000001" hidden="1" customHeight="1" x14ac:dyDescent="0.25">
      <c r="R218" s="36"/>
    </row>
    <row r="219" spans="18:18" ht="20.100000000000001" hidden="1" customHeight="1" x14ac:dyDescent="0.25">
      <c r="R219" s="36"/>
    </row>
    <row r="220" spans="18:18" ht="20.100000000000001" hidden="1" customHeight="1" x14ac:dyDescent="0.25">
      <c r="R220" s="36"/>
    </row>
    <row r="221" spans="18:18" ht="20.100000000000001" hidden="1" customHeight="1" x14ac:dyDescent="0.25">
      <c r="R221" s="36"/>
    </row>
    <row r="222" spans="18:18" ht="20.100000000000001" hidden="1" customHeight="1" x14ac:dyDescent="0.25">
      <c r="R222" s="36"/>
    </row>
    <row r="223" spans="18:18" ht="20.100000000000001" hidden="1" customHeight="1" x14ac:dyDescent="0.25">
      <c r="R223" s="36"/>
    </row>
    <row r="224" spans="18:18" ht="20.100000000000001" hidden="1" customHeight="1" x14ac:dyDescent="0.25">
      <c r="R224" s="36"/>
    </row>
    <row r="225" spans="18:18" ht="20.100000000000001" hidden="1" customHeight="1" x14ac:dyDescent="0.25">
      <c r="R225" s="36"/>
    </row>
    <row r="226" spans="18:18" ht="20.100000000000001" hidden="1" customHeight="1" x14ac:dyDescent="0.25">
      <c r="R226" s="36"/>
    </row>
    <row r="227" spans="18:18" ht="20.100000000000001" hidden="1" customHeight="1" x14ac:dyDescent="0.25">
      <c r="R227" s="36"/>
    </row>
    <row r="228" spans="18:18" ht="20.100000000000001" hidden="1" customHeight="1" x14ac:dyDescent="0.25">
      <c r="R228" s="36"/>
    </row>
    <row r="229" spans="18:18" ht="20.100000000000001" hidden="1" customHeight="1" x14ac:dyDescent="0.25">
      <c r="R229" s="36"/>
    </row>
    <row r="230" spans="18:18" ht="20.100000000000001" hidden="1" customHeight="1" x14ac:dyDescent="0.25">
      <c r="R230" s="36"/>
    </row>
    <row r="231" spans="18:18" ht="20.100000000000001" hidden="1" customHeight="1" x14ac:dyDescent="0.25">
      <c r="R231" s="36"/>
    </row>
    <row r="232" spans="18:18" ht="20.100000000000001" hidden="1" customHeight="1" x14ac:dyDescent="0.25">
      <c r="R232" s="36"/>
    </row>
    <row r="233" spans="18:18" ht="20.100000000000001" hidden="1" customHeight="1" x14ac:dyDescent="0.25">
      <c r="R233" s="36"/>
    </row>
    <row r="234" spans="18:18" ht="20.100000000000001" hidden="1" customHeight="1" x14ac:dyDescent="0.25">
      <c r="R234" s="36"/>
    </row>
    <row r="235" spans="18:18" ht="20.100000000000001" hidden="1" customHeight="1" x14ac:dyDescent="0.25">
      <c r="R235" s="36"/>
    </row>
    <row r="236" spans="18:18" ht="20.100000000000001" hidden="1" customHeight="1" x14ac:dyDescent="0.25">
      <c r="R236" s="36"/>
    </row>
    <row r="237" spans="18:18" ht="20.100000000000001" hidden="1" customHeight="1" x14ac:dyDescent="0.25">
      <c r="R237" s="36"/>
    </row>
    <row r="238" spans="18:18" ht="20.100000000000001" hidden="1" customHeight="1" x14ac:dyDescent="0.25">
      <c r="R238" s="36"/>
    </row>
    <row r="239" spans="18:18" ht="20.100000000000001" hidden="1" customHeight="1" x14ac:dyDescent="0.25">
      <c r="R239" s="36"/>
    </row>
    <row r="240" spans="18:18" ht="20.100000000000001" hidden="1" customHeight="1" x14ac:dyDescent="0.25">
      <c r="R240" s="36"/>
    </row>
    <row r="241" spans="18:18" ht="20.100000000000001" hidden="1" customHeight="1" x14ac:dyDescent="0.25">
      <c r="R241" s="36"/>
    </row>
    <row r="242" spans="18:18" ht="20.100000000000001" hidden="1" customHeight="1" x14ac:dyDescent="0.25">
      <c r="R242" s="36"/>
    </row>
    <row r="243" spans="18:18" ht="20.100000000000001" hidden="1" customHeight="1" x14ac:dyDescent="0.25">
      <c r="R243" s="36"/>
    </row>
    <row r="244" spans="18:18" ht="20.100000000000001" hidden="1" customHeight="1" x14ac:dyDescent="0.25">
      <c r="R244" s="36"/>
    </row>
    <row r="245" spans="18:18" ht="20.100000000000001" hidden="1" customHeight="1" x14ac:dyDescent="0.25">
      <c r="R245" s="36"/>
    </row>
    <row r="246" spans="18:18" ht="20.100000000000001" hidden="1" customHeight="1" x14ac:dyDescent="0.25">
      <c r="R246" s="36"/>
    </row>
    <row r="247" spans="18:18" ht="20.100000000000001" hidden="1" customHeight="1" x14ac:dyDescent="0.25">
      <c r="R247" s="36"/>
    </row>
    <row r="248" spans="18:18" ht="20.100000000000001" hidden="1" customHeight="1" x14ac:dyDescent="0.25">
      <c r="R248" s="36"/>
    </row>
    <row r="249" spans="18:18" ht="20.100000000000001" hidden="1" customHeight="1" x14ac:dyDescent="0.25">
      <c r="R249" s="36"/>
    </row>
    <row r="250" spans="18:18" ht="20.100000000000001" hidden="1" customHeight="1" x14ac:dyDescent="0.25">
      <c r="R250" s="36"/>
    </row>
    <row r="251" spans="18:18" ht="20.100000000000001" hidden="1" customHeight="1" x14ac:dyDescent="0.25">
      <c r="R251" s="36"/>
    </row>
    <row r="252" spans="18:18" ht="20.100000000000001" hidden="1" customHeight="1" x14ac:dyDescent="0.25">
      <c r="R252" s="36"/>
    </row>
    <row r="253" spans="18:18" ht="20.100000000000001" hidden="1" customHeight="1" x14ac:dyDescent="0.25">
      <c r="R253" s="36"/>
    </row>
    <row r="254" spans="18:18" ht="20.100000000000001" hidden="1" customHeight="1" x14ac:dyDescent="0.25">
      <c r="R254" s="36"/>
    </row>
    <row r="255" spans="18:18" ht="20.100000000000001" hidden="1" customHeight="1" x14ac:dyDescent="0.25">
      <c r="R255" s="36"/>
    </row>
    <row r="256" spans="18:18" ht="20.100000000000001" hidden="1" customHeight="1" x14ac:dyDescent="0.25">
      <c r="R256" s="36"/>
    </row>
    <row r="257" spans="18:18" ht="20.100000000000001" hidden="1" customHeight="1" x14ac:dyDescent="0.25">
      <c r="R257" s="36"/>
    </row>
    <row r="258" spans="18:18" ht="20.100000000000001" hidden="1" customHeight="1" x14ac:dyDescent="0.25">
      <c r="R258" s="36"/>
    </row>
    <row r="259" spans="18:18" ht="20.100000000000001" hidden="1" customHeight="1" x14ac:dyDescent="0.25">
      <c r="R259" s="36"/>
    </row>
    <row r="260" spans="18:18" ht="20.100000000000001" hidden="1" customHeight="1" x14ac:dyDescent="0.25">
      <c r="R260" s="36"/>
    </row>
    <row r="261" spans="18:18" ht="20.100000000000001" hidden="1" customHeight="1" x14ac:dyDescent="0.25">
      <c r="R261" s="36"/>
    </row>
    <row r="262" spans="18:18" ht="20.100000000000001" hidden="1" customHeight="1" x14ac:dyDescent="0.25">
      <c r="R262" s="36"/>
    </row>
    <row r="263" spans="18:18" ht="20.100000000000001" hidden="1" customHeight="1" x14ac:dyDescent="0.25">
      <c r="R263" s="36"/>
    </row>
    <row r="264" spans="18:18" ht="20.100000000000001" hidden="1" customHeight="1" x14ac:dyDescent="0.25">
      <c r="R264" s="36"/>
    </row>
    <row r="265" spans="18:18" ht="20.100000000000001" hidden="1" customHeight="1" x14ac:dyDescent="0.25">
      <c r="R265" s="36"/>
    </row>
    <row r="266" spans="18:18" ht="20.100000000000001" hidden="1" customHeight="1" x14ac:dyDescent="0.25">
      <c r="R266" s="36"/>
    </row>
    <row r="267" spans="18:18" ht="20.100000000000001" hidden="1" customHeight="1" x14ac:dyDescent="0.25">
      <c r="R267" s="36"/>
    </row>
    <row r="268" spans="18:18" ht="20.100000000000001" hidden="1" customHeight="1" x14ac:dyDescent="0.25">
      <c r="R268" s="36"/>
    </row>
    <row r="269" spans="18:18" ht="20.100000000000001" hidden="1" customHeight="1" x14ac:dyDescent="0.25">
      <c r="R269" s="36"/>
    </row>
    <row r="270" spans="18:18" ht="20.100000000000001" hidden="1" customHeight="1" x14ac:dyDescent="0.25">
      <c r="R270" s="36"/>
    </row>
    <row r="271" spans="18:18" ht="20.100000000000001" hidden="1" customHeight="1" x14ac:dyDescent="0.25">
      <c r="R271" s="36"/>
    </row>
    <row r="272" spans="18:18" ht="20.100000000000001" hidden="1" customHeight="1" x14ac:dyDescent="0.25">
      <c r="R272" s="36"/>
    </row>
    <row r="273" spans="18:18" ht="20.100000000000001" hidden="1" customHeight="1" x14ac:dyDescent="0.25">
      <c r="R273" s="36"/>
    </row>
    <row r="274" spans="18:18" ht="20.100000000000001" hidden="1" customHeight="1" x14ac:dyDescent="0.25">
      <c r="R274" s="36"/>
    </row>
    <row r="275" spans="18:18" ht="20.100000000000001" hidden="1" customHeight="1" x14ac:dyDescent="0.25">
      <c r="R275" s="36"/>
    </row>
    <row r="276" spans="18:18" ht="20.100000000000001" hidden="1" customHeight="1" x14ac:dyDescent="0.25">
      <c r="R276" s="36"/>
    </row>
    <row r="277" spans="18:18" ht="20.100000000000001" hidden="1" customHeight="1" x14ac:dyDescent="0.25">
      <c r="R277" s="36"/>
    </row>
    <row r="278" spans="18:18" ht="20.100000000000001" hidden="1" customHeight="1" x14ac:dyDescent="0.25">
      <c r="R278" s="36"/>
    </row>
    <row r="279" spans="18:18" ht="20.100000000000001" hidden="1" customHeight="1" x14ac:dyDescent="0.25">
      <c r="R279" s="36"/>
    </row>
    <row r="280" spans="18:18" ht="20.100000000000001" hidden="1" customHeight="1" x14ac:dyDescent="0.25">
      <c r="R280" s="36"/>
    </row>
    <row r="281" spans="18:18" ht="20.100000000000001" hidden="1" customHeight="1" x14ac:dyDescent="0.25">
      <c r="R281" s="36"/>
    </row>
    <row r="282" spans="18:18" ht="20.100000000000001" hidden="1" customHeight="1" x14ac:dyDescent="0.25">
      <c r="R282" s="36"/>
    </row>
    <row r="283" spans="18:18" ht="20.100000000000001" hidden="1" customHeight="1" x14ac:dyDescent="0.25">
      <c r="R283" s="36"/>
    </row>
    <row r="284" spans="18:18" ht="20.100000000000001" hidden="1" customHeight="1" x14ac:dyDescent="0.25">
      <c r="R284" s="36"/>
    </row>
    <row r="285" spans="18:18" ht="20.100000000000001" hidden="1" customHeight="1" x14ac:dyDescent="0.25">
      <c r="R285" s="36"/>
    </row>
    <row r="286" spans="18:18" ht="20.100000000000001" hidden="1" customHeight="1" x14ac:dyDescent="0.25">
      <c r="R286" s="36"/>
    </row>
    <row r="287" spans="18:18" ht="20.100000000000001" hidden="1" customHeight="1" x14ac:dyDescent="0.25">
      <c r="R287" s="36"/>
    </row>
    <row r="288" spans="18:18" ht="20.100000000000001" hidden="1" customHeight="1" x14ac:dyDescent="0.25">
      <c r="R288" s="36"/>
    </row>
  </sheetData>
  <sheetProtection algorithmName="SHA-512" hashValue="6Mll/zN+z1nXyxs1Ia2rQRHHDrifFIAGuYHRLWwpFxxp0Fp+NsXgjsYc0IYIpfEgaF3Qcdnce+J2lxfXxgJ95g==" saltValue="3Sp+9TIOdCsdWzAE/R7WAA==" spinCount="100000" sheet="1" objects="1" scenarios="1"/>
  <mergeCells count="19">
    <mergeCell ref="A31:K31"/>
    <mergeCell ref="P18:R18"/>
    <mergeCell ref="A19:B19"/>
    <mergeCell ref="C19:E19"/>
    <mergeCell ref="F19:H19"/>
    <mergeCell ref="P19:R19"/>
    <mergeCell ref="A23:F23"/>
    <mergeCell ref="B10:K10"/>
    <mergeCell ref="A12:K12"/>
    <mergeCell ref="A15:E15"/>
    <mergeCell ref="F15:K15"/>
    <mergeCell ref="A17:E17"/>
    <mergeCell ref="F17:K17"/>
    <mergeCell ref="A1:B3"/>
    <mergeCell ref="C1:K3"/>
    <mergeCell ref="C5:F5"/>
    <mergeCell ref="H6:J6"/>
    <mergeCell ref="A8:C8"/>
    <mergeCell ref="D8:K8"/>
  </mergeCells>
  <conditionalFormatting sqref="B29:C29 H29">
    <cfRule type="expression" dxfId="6" priority="6">
      <formula>$N$23="1"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11" orientation="portrait" r:id="rId1"/>
  <rowBreaks count="1" manualBreakCount="1">
    <brk id="30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28575</xdr:rowOff>
                  </from>
                  <to>
                    <xdr:col>8</xdr:col>
                    <xdr:colOff>390525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38100</xdr:rowOff>
                  </from>
                  <to>
                    <xdr:col>10</xdr:col>
                    <xdr:colOff>352425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19050</xdr:rowOff>
                  </from>
                  <to>
                    <xdr:col>4</xdr:col>
                    <xdr:colOff>504825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247650</xdr:colOff>
                    <xdr:row>28</xdr:row>
                    <xdr:rowOff>9525</xdr:rowOff>
                  </from>
                  <to>
                    <xdr:col>4</xdr:col>
                    <xdr:colOff>476250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Drop Down 5">
              <controlPr locked="0" defaultSize="0" autoLine="0" autoPict="0">
                <anchor moveWithCells="1">
                  <from>
                    <xdr:col>7</xdr:col>
                    <xdr:colOff>638175</xdr:colOff>
                    <xdr:row>25</xdr:row>
                    <xdr:rowOff>209550</xdr:rowOff>
                  </from>
                  <to>
                    <xdr:col>10</xdr:col>
                    <xdr:colOff>628650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219075</xdr:rowOff>
                  </from>
                  <to>
                    <xdr:col>10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Drop Down 9">
              <controlPr locked="0" defaultSize="0" autoLine="0" autoPict="0">
                <anchor moveWithCells="1">
                  <from>
                    <xdr:col>7</xdr:col>
                    <xdr:colOff>247650</xdr:colOff>
                    <xdr:row>17</xdr:row>
                    <xdr:rowOff>247650</xdr:rowOff>
                  </from>
                  <to>
                    <xdr:col>10</xdr:col>
                    <xdr:colOff>657225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1" name="Drop Down 27">
              <controlPr locked="0" defaultSize="0" autoLine="0" autoPict="0">
                <anchor moveWithCells="1">
                  <from>
                    <xdr:col>3</xdr:col>
                    <xdr:colOff>276225</xdr:colOff>
                    <xdr:row>20</xdr:row>
                    <xdr:rowOff>9525</xdr:rowOff>
                  </from>
                  <to>
                    <xdr:col>10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tabColor theme="9" tint="0.79998168889431442"/>
  </sheetPr>
  <dimension ref="A1:AA520"/>
  <sheetViews>
    <sheetView showGridLines="0" zoomScaleNormal="100" zoomScaleSheetLayoutView="100" workbookViewId="0">
      <selection activeCell="J5" sqref="J5"/>
    </sheetView>
  </sheetViews>
  <sheetFormatPr defaultColWidth="0" defaultRowHeight="20.100000000000001" customHeight="1" zeroHeight="1" x14ac:dyDescent="0.25"/>
  <cols>
    <col min="1" max="1" width="9.85546875" style="80" customWidth="1"/>
    <col min="2" max="3" width="10.85546875" style="80" customWidth="1"/>
    <col min="4" max="4" width="10.140625" style="80" customWidth="1"/>
    <col min="5" max="5" width="15.5703125" style="80" customWidth="1"/>
    <col min="6" max="6" width="15.7109375" style="80" customWidth="1"/>
    <col min="7" max="7" width="9.42578125" style="80" customWidth="1"/>
    <col min="8" max="8" width="10.7109375" style="80" customWidth="1"/>
    <col min="9" max="9" width="11.140625" style="80" customWidth="1"/>
    <col min="10" max="10" width="9.7109375" style="80" customWidth="1"/>
    <col min="11" max="11" width="12.28515625" style="80" customWidth="1"/>
    <col min="12" max="12" width="44.28515625" style="36" customWidth="1"/>
    <col min="13" max="13" width="13" style="36" hidden="1" customWidth="1"/>
    <col min="14" max="18" width="13" style="54" hidden="1" customWidth="1"/>
    <col min="19" max="16384" width="13" style="80" hidden="1"/>
  </cols>
  <sheetData>
    <row r="1" spans="1:23" s="73" customFormat="1" ht="20.100000000000001" customHeight="1" x14ac:dyDescent="0.25">
      <c r="A1" s="538"/>
      <c r="B1" s="538"/>
      <c r="C1" s="539" t="s">
        <v>755</v>
      </c>
      <c r="D1" s="539"/>
      <c r="E1" s="539"/>
      <c r="F1" s="539"/>
      <c r="G1" s="539"/>
      <c r="H1" s="539"/>
      <c r="I1" s="539"/>
      <c r="J1" s="539"/>
      <c r="K1" s="539"/>
      <c r="L1" s="28" t="s">
        <v>0</v>
      </c>
      <c r="M1" s="69"/>
      <c r="N1" s="83"/>
    </row>
    <row r="2" spans="1:23" s="73" customFormat="1" ht="20.100000000000001" customHeight="1" x14ac:dyDescent="0.25">
      <c r="A2" s="538"/>
      <c r="B2" s="538"/>
      <c r="C2" s="539"/>
      <c r="D2" s="539"/>
      <c r="E2" s="539"/>
      <c r="F2" s="539"/>
      <c r="G2" s="539"/>
      <c r="H2" s="539"/>
      <c r="I2" s="539"/>
      <c r="J2" s="539"/>
      <c r="K2" s="539"/>
      <c r="L2" s="29"/>
      <c r="M2" s="70"/>
      <c r="N2" s="83"/>
    </row>
    <row r="3" spans="1:23" s="73" customFormat="1" ht="20.100000000000001" customHeight="1" x14ac:dyDescent="0.2">
      <c r="A3" s="538"/>
      <c r="B3" s="538"/>
      <c r="C3" s="539"/>
      <c r="D3" s="539"/>
      <c r="E3" s="539"/>
      <c r="F3" s="539"/>
      <c r="G3" s="539"/>
      <c r="H3" s="539"/>
      <c r="I3" s="539"/>
      <c r="J3" s="539"/>
      <c r="K3" s="539"/>
      <c r="L3" s="29"/>
      <c r="M3" s="70"/>
      <c r="N3" s="83"/>
      <c r="O3" s="84"/>
    </row>
    <row r="4" spans="1:23" s="73" customFormat="1" ht="20.100000000000001" customHeight="1" x14ac:dyDescent="0.25">
      <c r="A4" s="85"/>
      <c r="B4" s="85"/>
      <c r="C4" s="85"/>
      <c r="D4" s="85"/>
      <c r="E4" s="85"/>
      <c r="F4" s="85"/>
      <c r="G4" s="85"/>
      <c r="H4" s="85"/>
      <c r="I4" s="83"/>
      <c r="J4" s="85"/>
      <c r="K4" s="85"/>
      <c r="L4" s="30"/>
      <c r="M4" s="31"/>
      <c r="N4" s="83"/>
    </row>
    <row r="5" spans="1:23" s="73" customFormat="1" ht="20.100000000000001" customHeight="1" x14ac:dyDescent="0.25">
      <c r="A5" s="85"/>
      <c r="B5" s="85"/>
      <c r="C5" s="540" t="s">
        <v>1</v>
      </c>
      <c r="D5" s="540"/>
      <c r="E5" s="540"/>
      <c r="F5" s="540"/>
      <c r="G5" s="85"/>
      <c r="H5" s="85"/>
      <c r="I5" s="83"/>
      <c r="J5" s="85"/>
      <c r="K5" s="85"/>
      <c r="L5" s="31"/>
      <c r="M5" s="31"/>
      <c r="N5" s="83"/>
    </row>
    <row r="6" spans="1:23" s="73" customFormat="1" ht="20.100000000000001" customHeight="1" x14ac:dyDescent="0.2">
      <c r="A6" s="85"/>
      <c r="B6" s="85"/>
      <c r="C6" s="85"/>
      <c r="D6" s="85"/>
      <c r="E6" s="85"/>
      <c r="F6" s="85"/>
      <c r="G6" s="85"/>
      <c r="H6" s="541"/>
      <c r="I6" s="541"/>
      <c r="J6" s="541"/>
      <c r="K6" s="86" t="b">
        <v>0</v>
      </c>
      <c r="L6" s="30"/>
      <c r="M6" s="71"/>
      <c r="N6" s="87"/>
      <c r="O6" s="85"/>
      <c r="W6" s="84"/>
    </row>
    <row r="7" spans="1:23" s="73" customFormat="1" ht="20.100000000000001" customHeight="1" x14ac:dyDescent="0.2">
      <c r="A7" s="28"/>
      <c r="B7" s="85"/>
      <c r="C7" s="85"/>
      <c r="D7" s="85"/>
      <c r="E7" s="85"/>
      <c r="F7" s="85"/>
      <c r="G7" s="85"/>
      <c r="H7" s="88"/>
      <c r="J7" s="88"/>
      <c r="K7" s="85"/>
      <c r="L7" s="31"/>
      <c r="M7" s="31"/>
      <c r="N7" s="83"/>
      <c r="W7" s="84"/>
    </row>
    <row r="8" spans="1:23" s="83" customFormat="1" ht="20.100000000000001" hidden="1" customHeight="1" x14ac:dyDescent="0.25">
      <c r="A8" s="541" t="s">
        <v>2</v>
      </c>
      <c r="B8" s="541"/>
      <c r="C8" s="541"/>
      <c r="D8" s="542">
        <f>'I. informazioni generali'!D8</f>
        <v>0</v>
      </c>
      <c r="E8" s="542"/>
      <c r="F8" s="542"/>
      <c r="G8" s="542"/>
      <c r="H8" s="542"/>
      <c r="I8" s="542"/>
      <c r="J8" s="542"/>
      <c r="K8" s="542"/>
      <c r="L8" s="32"/>
      <c r="M8" s="57"/>
      <c r="N8" s="85"/>
      <c r="O8" s="85"/>
    </row>
    <row r="9" spans="1:23" s="83" customFormat="1" ht="20.100000000000001" hidden="1" customHeight="1" x14ac:dyDescent="0.25">
      <c r="A9" s="85"/>
      <c r="B9" s="85"/>
      <c r="C9" s="85"/>
      <c r="D9" s="85"/>
      <c r="E9" s="85"/>
      <c r="F9" s="85"/>
      <c r="G9" s="85"/>
      <c r="H9" s="85"/>
      <c r="J9" s="85"/>
      <c r="K9" s="85"/>
      <c r="L9" s="32"/>
      <c r="M9" s="57"/>
      <c r="N9" s="85"/>
      <c r="O9" s="85"/>
    </row>
    <row r="10" spans="1:23" s="83" customFormat="1" ht="20.100000000000001" hidden="1" customHeight="1" x14ac:dyDescent="0.25">
      <c r="A10" s="85" t="s">
        <v>3</v>
      </c>
      <c r="B10" s="543">
        <f>'I. informazioni generali'!B10</f>
        <v>0</v>
      </c>
      <c r="C10" s="542"/>
      <c r="D10" s="542"/>
      <c r="E10" s="542"/>
      <c r="F10" s="542"/>
      <c r="G10" s="542"/>
      <c r="H10" s="542"/>
      <c r="I10" s="542"/>
      <c r="J10" s="542"/>
      <c r="K10" s="542"/>
      <c r="L10" s="61" t="str">
        <f>+IF(B10="","Compilare E-mail","")</f>
        <v/>
      </c>
      <c r="M10" s="34"/>
      <c r="N10" s="85"/>
      <c r="O10" s="85"/>
    </row>
    <row r="11" spans="1:23" s="83" customFormat="1" ht="20.100000000000001" hidden="1" customHeight="1" x14ac:dyDescent="0.2">
      <c r="B11" s="89"/>
      <c r="C11" s="89"/>
      <c r="D11" s="89"/>
      <c r="E11" s="89"/>
      <c r="F11" s="85"/>
      <c r="G11" s="87"/>
      <c r="H11" s="87"/>
      <c r="J11" s="85"/>
      <c r="K11" s="85"/>
      <c r="L11" s="62"/>
      <c r="M11" s="72"/>
      <c r="N11" s="85"/>
      <c r="O11" s="85"/>
      <c r="S11" s="73"/>
      <c r="T11" s="73"/>
      <c r="U11" s="84"/>
      <c r="V11" s="84"/>
    </row>
    <row r="12" spans="1:23" s="73" customFormat="1" ht="20.100000000000001" hidden="1" customHeight="1" x14ac:dyDescent="0.2">
      <c r="A12" s="544" t="s">
        <v>4</v>
      </c>
      <c r="B12" s="544"/>
      <c r="C12" s="544"/>
      <c r="D12" s="544"/>
      <c r="E12" s="544"/>
      <c r="F12" s="544"/>
      <c r="G12" s="544"/>
      <c r="H12" s="544"/>
      <c r="I12" s="544"/>
      <c r="J12" s="544"/>
      <c r="K12" s="544"/>
      <c r="L12" s="63"/>
      <c r="M12" s="31"/>
      <c r="N12" s="83"/>
      <c r="U12" s="84"/>
      <c r="V12" s="84"/>
    </row>
    <row r="13" spans="1:23" s="93" customFormat="1" ht="3" hidden="1" customHeight="1" x14ac:dyDescent="0.2">
      <c r="A13" s="90">
        <v>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63"/>
      <c r="M13" s="33"/>
      <c r="N13" s="92"/>
      <c r="U13" s="54"/>
      <c r="V13" s="54"/>
    </row>
    <row r="14" spans="1:23" s="73" customFormat="1" ht="20.100000000000001" hidden="1" customHeight="1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63"/>
      <c r="M14" s="34"/>
      <c r="N14" s="85"/>
      <c r="O14" s="94"/>
      <c r="U14" s="84"/>
    </row>
    <row r="15" spans="1:23" s="73" customFormat="1" ht="20.100000000000001" hidden="1" customHeight="1" x14ac:dyDescent="0.2">
      <c r="A15" s="545" t="s">
        <v>5</v>
      </c>
      <c r="B15" s="545"/>
      <c r="C15" s="545"/>
      <c r="D15" s="545"/>
      <c r="E15" s="545"/>
      <c r="F15" s="542">
        <f>'I. informazioni generali'!F15</f>
        <v>0</v>
      </c>
      <c r="G15" s="542"/>
      <c r="H15" s="542"/>
      <c r="I15" s="542"/>
      <c r="J15" s="542"/>
      <c r="K15" s="542"/>
      <c r="L15" s="47" t="str">
        <f>+IF(F15="","Compilare denominazione impresa","")</f>
        <v/>
      </c>
      <c r="M15" s="34"/>
      <c r="N15" s="83"/>
      <c r="U15" s="84"/>
      <c r="V15" s="84"/>
    </row>
    <row r="16" spans="1:23" s="73" customFormat="1" ht="20.100000000000001" hidden="1" customHeight="1" x14ac:dyDescent="0.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63"/>
      <c r="M16" s="31"/>
      <c r="N16" s="83"/>
      <c r="U16" s="84"/>
    </row>
    <row r="17" spans="1:22" s="73" customFormat="1" ht="20.100000000000001" hidden="1" customHeight="1" x14ac:dyDescent="0.2">
      <c r="A17" s="545" t="s">
        <v>6</v>
      </c>
      <c r="B17" s="545"/>
      <c r="C17" s="545"/>
      <c r="D17" s="545"/>
      <c r="E17" s="545"/>
      <c r="F17" s="542">
        <f>'I. informazioni generali'!F17</f>
        <v>0</v>
      </c>
      <c r="G17" s="542"/>
      <c r="H17" s="542"/>
      <c r="I17" s="542"/>
      <c r="J17" s="542"/>
      <c r="K17" s="542"/>
      <c r="L17" s="47" t="str">
        <f>+IF(F17="","Compilare Associazione","")</f>
        <v/>
      </c>
      <c r="M17" s="34"/>
      <c r="N17" s="83"/>
      <c r="U17" s="84"/>
      <c r="V17" s="84"/>
    </row>
    <row r="18" spans="1:22" s="73" customFormat="1" ht="20.100000000000001" hidden="1" customHeight="1" x14ac:dyDescent="0.2">
      <c r="A18" s="83"/>
      <c r="B18" s="83"/>
      <c r="C18" s="83"/>
      <c r="D18" s="83"/>
      <c r="E18" s="83"/>
      <c r="F18" s="320"/>
      <c r="G18" s="320"/>
      <c r="H18" s="320"/>
      <c r="I18" s="320"/>
      <c r="J18" s="321"/>
      <c r="K18" s="320"/>
      <c r="L18" s="50" t="str">
        <f>+IF(C19="","Compilare Partita IVA (senza zeri iniziali)",IF(LEN(C19)&gt;11,"Partita IVA oltre 11 caratteri?",""))</f>
        <v/>
      </c>
      <c r="M18" s="51"/>
      <c r="N18" s="83"/>
      <c r="P18" s="548"/>
      <c r="Q18" s="548"/>
      <c r="R18" s="548"/>
      <c r="S18" s="95"/>
      <c r="U18" s="84"/>
      <c r="V18" s="84"/>
    </row>
    <row r="19" spans="1:22" ht="20.100000000000001" hidden="1" customHeight="1" x14ac:dyDescent="0.25">
      <c r="A19" s="545" t="s">
        <v>7</v>
      </c>
      <c r="B19" s="545"/>
      <c r="C19" s="549">
        <f>'I. informazioni generali'!C19</f>
        <v>0</v>
      </c>
      <c r="D19" s="549"/>
      <c r="E19" s="549"/>
      <c r="F19" s="550" t="s">
        <v>578</v>
      </c>
      <c r="G19" s="550"/>
      <c r="H19" s="550"/>
      <c r="I19" s="362"/>
      <c r="J19" s="363">
        <f>'I. informazioni generali'!J19</f>
        <v>1</v>
      </c>
      <c r="K19" s="363"/>
      <c r="L19" s="47" t="str">
        <f>+IF(J19=1,"Compilare CCNL principale","")</f>
        <v>Compilare CCNL principale</v>
      </c>
      <c r="M19" s="34"/>
      <c r="N19" s="95">
        <f>IF(NOT(J19=""),VLOOKUP(J19,ccnl!C2:E82,3,FALSE),"0")</f>
        <v>0</v>
      </c>
      <c r="O19" s="95"/>
      <c r="P19" s="548"/>
      <c r="Q19" s="548"/>
      <c r="R19" s="548"/>
      <c r="T19" s="73"/>
      <c r="U19" s="84"/>
      <c r="V19" s="84"/>
    </row>
    <row r="20" spans="1:22" ht="20.100000000000001" hidden="1" customHeight="1" x14ac:dyDescent="0.25">
      <c r="A20" s="123"/>
      <c r="B20" s="123"/>
      <c r="C20" s="123"/>
      <c r="D20" s="362"/>
      <c r="E20" s="362"/>
      <c r="F20" s="320"/>
      <c r="G20" s="320"/>
      <c r="H20" s="320"/>
      <c r="I20" s="320"/>
      <c r="J20" s="320"/>
      <c r="K20" s="320"/>
      <c r="L20" s="64"/>
      <c r="M20" s="35"/>
      <c r="N20" s="83"/>
      <c r="O20" s="73"/>
      <c r="P20" s="73"/>
      <c r="Q20" s="73"/>
      <c r="R20" s="73"/>
      <c r="S20" s="73"/>
      <c r="T20" s="73"/>
      <c r="U20" s="73"/>
      <c r="V20" s="84"/>
    </row>
    <row r="21" spans="1:22" ht="20.100000000000001" hidden="1" customHeight="1" x14ac:dyDescent="0.25">
      <c r="A21" s="97" t="s">
        <v>671</v>
      </c>
      <c r="B21" s="123"/>
      <c r="C21" s="123"/>
      <c r="D21" s="362"/>
      <c r="E21" s="362"/>
      <c r="F21" s="323"/>
      <c r="G21" s="323"/>
      <c r="H21" s="323"/>
      <c r="I21" s="362"/>
      <c r="J21" s="362">
        <f>'I. informazioni generali'!J21</f>
        <v>1</v>
      </c>
      <c r="K21" s="362"/>
      <c r="L21" s="47" t="str">
        <f>+IF(J21=1,"Compilare Ateco principale","")</f>
        <v>Compilare Ateco principale</v>
      </c>
      <c r="M21" s="34"/>
      <c r="N21" s="95">
        <f>IF(NOT(J21=""),VLOOKUP(J21,ateco2007_2digit!A2:C90,3,FALSE),"0")</f>
        <v>0</v>
      </c>
      <c r="R21" s="73"/>
      <c r="S21" s="73"/>
      <c r="T21" s="73"/>
      <c r="U21" s="84"/>
      <c r="V21" s="84"/>
    </row>
    <row r="22" spans="1:22" ht="20.100000000000001" hidden="1" customHeight="1" x14ac:dyDescent="0.25">
      <c r="A22" s="123"/>
      <c r="B22" s="123"/>
      <c r="C22" s="123"/>
      <c r="D22" s="362"/>
      <c r="E22" s="362"/>
      <c r="F22" s="362"/>
      <c r="G22" s="362"/>
      <c r="H22" s="362"/>
      <c r="I22" s="362"/>
      <c r="J22" s="362"/>
      <c r="K22" s="362"/>
      <c r="L22" s="43"/>
      <c r="R22" s="73"/>
      <c r="S22" s="73"/>
      <c r="T22" s="73"/>
      <c r="U22" s="84"/>
      <c r="V22" s="84"/>
    </row>
    <row r="23" spans="1:22" s="102" customFormat="1" ht="20.100000000000001" hidden="1" customHeight="1" x14ac:dyDescent="0.25">
      <c r="A23" s="551" t="s">
        <v>9</v>
      </c>
      <c r="B23" s="551"/>
      <c r="C23" s="551"/>
      <c r="D23" s="551"/>
      <c r="E23" s="551"/>
      <c r="F23" s="551"/>
      <c r="G23" s="98"/>
      <c r="H23" s="230" t="s">
        <v>10</v>
      </c>
      <c r="I23" s="362" t="b">
        <f>'I. informazioni generali'!I23</f>
        <v>0</v>
      </c>
      <c r="J23" s="230" t="s">
        <v>11</v>
      </c>
      <c r="K23" s="362" t="b">
        <f>'I. informazioni generali'!K23</f>
        <v>0</v>
      </c>
      <c r="L23" s="43" t="str">
        <f>IF(P23+Q23&gt;1,"Scegliere una sola opzione","")</f>
        <v/>
      </c>
      <c r="M23" s="43"/>
      <c r="N23" s="100" t="str">
        <f>+IF(I23=TRUE,"1","0")</f>
        <v>0</v>
      </c>
      <c r="O23" s="100" t="str">
        <f>+IF(K23=TRUE,"1","0")</f>
        <v>0</v>
      </c>
      <c r="P23" s="101">
        <f>N23*1</f>
        <v>0</v>
      </c>
      <c r="Q23" s="101">
        <f>O23*1</f>
        <v>0</v>
      </c>
    </row>
    <row r="24" spans="1:22" s="73" customFormat="1" ht="20.100000000000001" hidden="1" customHeight="1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47"/>
      <c r="N24" s="83"/>
      <c r="R24" s="83"/>
    </row>
    <row r="25" spans="1:22" ht="20.100000000000001" hidden="1" customHeight="1" x14ac:dyDescent="0.25">
      <c r="A25" s="103" t="s">
        <v>12</v>
      </c>
      <c r="B25" s="103"/>
      <c r="C25" s="103"/>
      <c r="D25" s="103"/>
      <c r="E25" s="103"/>
      <c r="F25" s="103"/>
      <c r="G25" s="103"/>
      <c r="H25" s="103"/>
      <c r="I25" s="83"/>
      <c r="J25" s="83"/>
      <c r="K25" s="83"/>
      <c r="L25" s="37" t="str">
        <f>IF(NOT(N27="1"),IF(NOT(N29="1"),"Compilare A.6",""),IF(NOT(N29="1"),"","Attenzione compilare solo un'opzione!"))</f>
        <v>Compilare A.6</v>
      </c>
      <c r="M25" s="68"/>
      <c r="N25" s="83"/>
      <c r="O25" s="73"/>
      <c r="P25" s="83"/>
      <c r="Q25" s="83"/>
    </row>
    <row r="26" spans="1:22" ht="20.100000000000001" hidden="1" customHeight="1" x14ac:dyDescent="0.25">
      <c r="A26" s="83"/>
      <c r="B26" s="83"/>
      <c r="C26" s="83"/>
      <c r="D26" s="83"/>
      <c r="E26" s="83"/>
      <c r="F26" s="83"/>
      <c r="G26" s="83"/>
      <c r="H26" s="320"/>
      <c r="I26" s="320"/>
      <c r="J26" s="320"/>
      <c r="K26" s="320"/>
      <c r="L26" s="43"/>
      <c r="M26" s="41"/>
      <c r="Q26" s="104"/>
    </row>
    <row r="27" spans="1:22" ht="20.100000000000001" hidden="1" customHeight="1" x14ac:dyDescent="0.25">
      <c r="A27" s="123"/>
      <c r="B27" s="105" t="s">
        <v>13</v>
      </c>
      <c r="C27" s="105"/>
      <c r="D27" s="105"/>
      <c r="E27" s="362" t="b">
        <f>'I. informazioni generali'!E27</f>
        <v>0</v>
      </c>
      <c r="F27" s="123"/>
      <c r="G27" s="123"/>
      <c r="H27" s="320" t="s">
        <v>14</v>
      </c>
      <c r="I27" s="362"/>
      <c r="J27" s="362"/>
      <c r="K27" s="362">
        <f>'I. informazioni generali'!K27</f>
        <v>1</v>
      </c>
      <c r="L27" s="37" t="str">
        <f>IF(N27="1",IF(O27&gt;"0","","Scegliere Provincia sede principale"),IF(O27&gt;"0","Attenzione A.6!",""))</f>
        <v/>
      </c>
      <c r="M27" s="31"/>
      <c r="N27" s="95" t="str">
        <f>+IF(E27=TRUE,"1","0")</f>
        <v>0</v>
      </c>
      <c r="O27" s="95">
        <f>+IF(NOT(K27=""),VLOOKUP(K27,provincia!A1:C108,3,FALSE),"0")</f>
        <v>0</v>
      </c>
      <c r="P27" s="106">
        <f>N27*1</f>
        <v>0</v>
      </c>
      <c r="Q27" s="104"/>
    </row>
    <row r="28" spans="1:22" ht="20.100000000000001" hidden="1" customHeight="1" x14ac:dyDescent="0.25">
      <c r="A28" s="123"/>
      <c r="B28" s="83"/>
      <c r="C28" s="83"/>
      <c r="D28" s="83"/>
      <c r="E28" s="123"/>
      <c r="F28" s="123"/>
      <c r="G28" s="123"/>
      <c r="H28" s="320"/>
      <c r="I28" s="362"/>
      <c r="J28" s="362"/>
      <c r="K28" s="362"/>
      <c r="L28" s="43"/>
      <c r="M28" s="41"/>
      <c r="N28" s="83"/>
      <c r="O28" s="83"/>
      <c r="P28" s="107"/>
      <c r="Q28" s="104"/>
    </row>
    <row r="29" spans="1:22" ht="20.100000000000001" hidden="1" customHeight="1" x14ac:dyDescent="0.25">
      <c r="A29" s="123"/>
      <c r="B29" s="105" t="s">
        <v>15</v>
      </c>
      <c r="C29" s="105"/>
      <c r="D29" s="83"/>
      <c r="E29" s="362" t="b">
        <f>'I. informazioni generali'!E29</f>
        <v>0</v>
      </c>
      <c r="F29" s="123"/>
      <c r="G29" s="123"/>
      <c r="H29" s="324" t="s">
        <v>14</v>
      </c>
      <c r="I29" s="362"/>
      <c r="J29" s="362"/>
      <c r="K29" s="362">
        <f>'I. informazioni generali'!K29</f>
        <v>1</v>
      </c>
      <c r="L29" s="37" t="str">
        <f>IF(N29="1",IF(O29&gt;"0","","Scegliere Provincia unità locale"),IF(O29&gt;"0","Attenzione A.6!",""))</f>
        <v/>
      </c>
      <c r="N29" s="95" t="str">
        <f>+IF(E29=TRUE,"1","0")</f>
        <v>0</v>
      </c>
      <c r="O29" s="95">
        <f>IF(NOT(K29=""),VLOOKUP(K29,provincia!A1:C108,3,FALSE),"0")</f>
        <v>0</v>
      </c>
      <c r="P29" s="106">
        <f>N29*1</f>
        <v>0</v>
      </c>
      <c r="Q29" s="104"/>
    </row>
    <row r="30" spans="1:22" ht="20.100000000000001" hidden="1" customHeight="1" x14ac:dyDescent="0.25">
      <c r="P30" s="104"/>
      <c r="Q30" s="104"/>
    </row>
    <row r="31" spans="1:22" s="73" customFormat="1" ht="20.100000000000001" customHeight="1" x14ac:dyDescent="0.25">
      <c r="A31" s="617"/>
      <c r="B31" s="617"/>
      <c r="C31" s="617"/>
      <c r="D31" s="617"/>
      <c r="E31" s="617"/>
      <c r="F31" s="617"/>
      <c r="G31" s="617"/>
      <c r="H31" s="617"/>
      <c r="I31" s="617"/>
      <c r="J31" s="617"/>
      <c r="K31" s="617"/>
      <c r="L31" s="38"/>
      <c r="M31" s="41"/>
      <c r="N31" s="85"/>
      <c r="O31" s="94"/>
    </row>
    <row r="32" spans="1:22" s="109" customFormat="1" ht="20.100000000000001" customHeight="1" x14ac:dyDescent="0.25">
      <c r="A32" s="544" t="s">
        <v>16</v>
      </c>
      <c r="B32" s="544"/>
      <c r="C32" s="544"/>
      <c r="D32" s="544"/>
      <c r="E32" s="544"/>
      <c r="F32" s="544"/>
      <c r="G32" s="544"/>
      <c r="H32" s="544"/>
      <c r="I32" s="544"/>
      <c r="J32" s="544"/>
      <c r="K32" s="544"/>
      <c r="L32" s="39"/>
      <c r="M32" s="74"/>
      <c r="N32" s="108"/>
    </row>
    <row r="33" spans="1:15" s="73" customFormat="1" ht="20.100000000000001" customHeight="1" x14ac:dyDescent="0.25">
      <c r="A33" s="85"/>
      <c r="B33" s="85"/>
      <c r="C33" s="85"/>
      <c r="D33" s="85"/>
      <c r="E33" s="85"/>
      <c r="F33" s="85"/>
      <c r="G33" s="85"/>
      <c r="H33" s="85"/>
      <c r="I33" s="83"/>
      <c r="J33" s="85"/>
      <c r="K33" s="85"/>
      <c r="L33" s="30"/>
      <c r="M33" s="31"/>
      <c r="N33" s="85"/>
      <c r="O33" s="94"/>
    </row>
    <row r="34" spans="1:15" s="73" customFormat="1" ht="20.100000000000001" customHeight="1" x14ac:dyDescent="0.25">
      <c r="A34" s="553" t="s">
        <v>17</v>
      </c>
      <c r="B34" s="553"/>
      <c r="C34" s="553"/>
      <c r="D34" s="553"/>
      <c r="E34" s="553"/>
      <c r="F34" s="553"/>
      <c r="G34" s="553"/>
      <c r="H34" s="553"/>
      <c r="I34" s="553"/>
      <c r="J34" s="553"/>
      <c r="K34" s="553"/>
      <c r="L34" s="30"/>
      <c r="M34" s="31"/>
      <c r="N34" s="83"/>
    </row>
    <row r="35" spans="1:15" s="73" customFormat="1" ht="20.100000000000001" customHeight="1" x14ac:dyDescent="0.25">
      <c r="A35" s="85"/>
      <c r="B35" s="85"/>
      <c r="C35" s="85"/>
      <c r="D35" s="85"/>
      <c r="E35" s="85"/>
      <c r="F35" s="85"/>
      <c r="G35" s="85"/>
      <c r="H35" s="85"/>
      <c r="I35" s="83"/>
      <c r="J35" s="85"/>
      <c r="K35" s="85"/>
      <c r="L35" s="30"/>
      <c r="M35" s="31"/>
      <c r="N35" s="85"/>
      <c r="O35" s="94"/>
    </row>
    <row r="36" spans="1:15" s="73" customFormat="1" ht="20.100000000000001" customHeight="1" x14ac:dyDescent="0.25">
      <c r="A36" s="612"/>
      <c r="B36" s="612"/>
      <c r="C36" s="612"/>
      <c r="D36" s="592" t="s">
        <v>673</v>
      </c>
      <c r="E36" s="592"/>
      <c r="F36" s="592"/>
      <c r="G36" s="592"/>
      <c r="H36" s="592" t="s">
        <v>760</v>
      </c>
      <c r="I36" s="592" t="b">
        <v>0</v>
      </c>
      <c r="J36" s="592"/>
      <c r="K36" s="593" t="b">
        <v>1</v>
      </c>
      <c r="L36" s="30"/>
      <c r="M36" s="31"/>
      <c r="N36" s="83"/>
    </row>
    <row r="37" spans="1:15" s="73" customFormat="1" ht="20.100000000000001" customHeight="1" x14ac:dyDescent="0.25">
      <c r="A37" s="612"/>
      <c r="B37" s="612"/>
      <c r="C37" s="612"/>
      <c r="D37" s="613" t="s">
        <v>18</v>
      </c>
      <c r="E37" s="614"/>
      <c r="F37" s="615" t="s">
        <v>19</v>
      </c>
      <c r="G37" s="615"/>
      <c r="H37" s="613" t="s">
        <v>18</v>
      </c>
      <c r="I37" s="614"/>
      <c r="J37" s="615" t="s">
        <v>19</v>
      </c>
      <c r="K37" s="616"/>
      <c r="L37" s="30"/>
      <c r="M37" s="31"/>
      <c r="N37" s="83"/>
    </row>
    <row r="38" spans="1:15" s="73" customFormat="1" ht="20.100000000000001" customHeight="1" x14ac:dyDescent="0.25">
      <c r="A38" s="608" t="s">
        <v>20</v>
      </c>
      <c r="B38" s="608"/>
      <c r="C38" s="608"/>
      <c r="D38" s="609"/>
      <c r="E38" s="610"/>
      <c r="F38" s="611"/>
      <c r="G38" s="611"/>
      <c r="H38" s="556"/>
      <c r="I38" s="557"/>
      <c r="J38" s="587"/>
      <c r="K38" s="588"/>
      <c r="L38" s="30"/>
      <c r="M38" s="31"/>
      <c r="N38" s="83"/>
    </row>
    <row r="39" spans="1:15" s="73" customFormat="1" ht="20.100000000000001" customHeight="1" x14ac:dyDescent="0.25">
      <c r="A39" s="607" t="s">
        <v>21</v>
      </c>
      <c r="B39" s="607"/>
      <c r="C39" s="607"/>
      <c r="D39" s="603"/>
      <c r="E39" s="604"/>
      <c r="F39" s="605"/>
      <c r="G39" s="605"/>
      <c r="H39" s="603"/>
      <c r="I39" s="604"/>
      <c r="J39" s="605"/>
      <c r="K39" s="606"/>
      <c r="L39" s="30"/>
      <c r="M39" s="31"/>
      <c r="N39" s="83"/>
    </row>
    <row r="40" spans="1:15" s="73" customFormat="1" ht="20.100000000000001" customHeight="1" x14ac:dyDescent="0.25">
      <c r="A40" s="558" t="s">
        <v>562</v>
      </c>
      <c r="B40" s="558"/>
      <c r="C40" s="558"/>
      <c r="D40" s="594">
        <f>+SUM(D38:E39)</f>
        <v>0</v>
      </c>
      <c r="E40" s="595"/>
      <c r="F40" s="596">
        <f>+SUM(F38:G39)</f>
        <v>0</v>
      </c>
      <c r="G40" s="597"/>
      <c r="H40" s="594">
        <f>+SUM(H38:I39)</f>
        <v>0</v>
      </c>
      <c r="I40" s="595"/>
      <c r="J40" s="596">
        <f>+SUM(J38:K39)</f>
        <v>0</v>
      </c>
      <c r="K40" s="601"/>
      <c r="L40" s="30"/>
      <c r="M40" s="31"/>
      <c r="N40" s="83"/>
    </row>
    <row r="41" spans="1:15" s="73" customFormat="1" ht="20.100000000000001" customHeight="1" x14ac:dyDescent="0.25">
      <c r="A41" s="602" t="s">
        <v>22</v>
      </c>
      <c r="B41" s="602"/>
      <c r="C41" s="602"/>
      <c r="D41" s="556"/>
      <c r="E41" s="557"/>
      <c r="F41" s="587"/>
      <c r="G41" s="587"/>
      <c r="H41" s="556"/>
      <c r="I41" s="557"/>
      <c r="J41" s="587"/>
      <c r="K41" s="588"/>
      <c r="L41" s="30"/>
      <c r="M41" s="31"/>
      <c r="N41" s="83"/>
    </row>
    <row r="42" spans="1:15" s="73" customFormat="1" ht="20.100000000000001" customHeight="1" x14ac:dyDescent="0.25">
      <c r="A42" s="589" t="s">
        <v>23</v>
      </c>
      <c r="B42" s="589"/>
      <c r="C42" s="589"/>
      <c r="D42" s="556"/>
      <c r="E42" s="557"/>
      <c r="F42" s="587"/>
      <c r="G42" s="587"/>
      <c r="H42" s="556"/>
      <c r="I42" s="557"/>
      <c r="J42" s="587"/>
      <c r="K42" s="588"/>
      <c r="L42" s="30"/>
      <c r="M42" s="31"/>
      <c r="N42" s="83"/>
    </row>
    <row r="43" spans="1:15" s="73" customFormat="1" ht="20.100000000000001" customHeight="1" x14ac:dyDescent="0.25">
      <c r="A43" s="599" t="s">
        <v>24</v>
      </c>
      <c r="B43" s="599"/>
      <c r="C43" s="599"/>
      <c r="D43" s="573"/>
      <c r="E43" s="574"/>
      <c r="F43" s="566"/>
      <c r="G43" s="566"/>
      <c r="H43" s="573"/>
      <c r="I43" s="574"/>
      <c r="J43" s="566"/>
      <c r="K43" s="567"/>
      <c r="L43" s="34"/>
      <c r="M43" s="34"/>
      <c r="N43" s="83"/>
    </row>
    <row r="44" spans="1:15" s="73" customFormat="1" ht="20.100000000000001" customHeight="1" x14ac:dyDescent="0.25">
      <c r="A44" s="598" t="s">
        <v>564</v>
      </c>
      <c r="B44" s="598"/>
      <c r="C44" s="598"/>
      <c r="D44" s="570">
        <f>D40+SUM(D41:E43)</f>
        <v>0</v>
      </c>
      <c r="E44" s="571"/>
      <c r="F44" s="568">
        <f>F40+SUM(F41:G43)</f>
        <v>0</v>
      </c>
      <c r="G44" s="569"/>
      <c r="H44" s="570">
        <f>H40+SUM(H41:I43)</f>
        <v>0</v>
      </c>
      <c r="I44" s="571"/>
      <c r="J44" s="568">
        <f>J40+SUM(J41:K43)</f>
        <v>0</v>
      </c>
      <c r="K44" s="572"/>
      <c r="L44" s="52"/>
      <c r="M44" s="52"/>
      <c r="N44" s="83"/>
    </row>
    <row r="45" spans="1:15" s="73" customFormat="1" ht="20.100000000000001" customHeight="1" x14ac:dyDescent="0.25">
      <c r="A45" s="85"/>
      <c r="B45" s="85"/>
      <c r="C45" s="85"/>
      <c r="D45" s="85"/>
      <c r="E45" s="85"/>
      <c r="F45" s="85"/>
      <c r="G45" s="85"/>
      <c r="H45" s="85"/>
      <c r="I45" s="83"/>
      <c r="J45" s="85"/>
      <c r="K45" s="85"/>
      <c r="L45" s="31"/>
      <c r="M45" s="31"/>
      <c r="N45" s="321"/>
      <c r="O45" s="94"/>
    </row>
    <row r="46" spans="1:15" s="73" customFormat="1" ht="20.100000000000001" customHeight="1" x14ac:dyDescent="0.25">
      <c r="A46" s="85"/>
      <c r="B46" s="85"/>
      <c r="C46" s="85"/>
      <c r="D46" s="85"/>
      <c r="E46" s="85"/>
      <c r="F46" s="85"/>
      <c r="G46" s="85"/>
      <c r="H46" s="85"/>
      <c r="I46" s="83"/>
      <c r="J46" s="85"/>
      <c r="K46" s="85"/>
      <c r="L46" s="30"/>
      <c r="M46" s="31"/>
      <c r="N46" s="85"/>
      <c r="O46" s="94"/>
    </row>
    <row r="47" spans="1:15" s="73" customFormat="1" ht="20.100000000000001" customHeight="1" x14ac:dyDescent="0.25">
      <c r="A47" s="553"/>
      <c r="B47" s="553"/>
      <c r="C47" s="553"/>
      <c r="D47" s="553"/>
      <c r="E47" s="553"/>
      <c r="F47" s="553"/>
      <c r="G47" s="553"/>
      <c r="H47" s="553"/>
      <c r="I47" s="553"/>
      <c r="J47" s="553"/>
      <c r="K47" s="553"/>
      <c r="L47" s="30"/>
      <c r="M47" s="31"/>
      <c r="N47" s="85"/>
      <c r="O47" s="94"/>
    </row>
    <row r="48" spans="1:15" s="73" customFormat="1" ht="20.100000000000001" customHeight="1" x14ac:dyDescent="0.25">
      <c r="A48" s="553" t="s">
        <v>561</v>
      </c>
      <c r="B48" s="553"/>
      <c r="C48" s="553"/>
      <c r="D48" s="553"/>
      <c r="E48" s="553"/>
      <c r="F48" s="553"/>
      <c r="G48" s="553"/>
      <c r="H48" s="553"/>
      <c r="I48" s="553"/>
      <c r="J48" s="553"/>
      <c r="K48" s="553"/>
      <c r="L48" s="30"/>
      <c r="M48" s="31"/>
      <c r="N48" s="85"/>
      <c r="O48" s="94"/>
    </row>
    <row r="49" spans="1:21" s="73" customFormat="1" ht="20.100000000000001" customHeight="1" x14ac:dyDescent="0.25">
      <c r="A49" s="85"/>
      <c r="B49" s="85"/>
      <c r="C49" s="85"/>
      <c r="D49" s="85"/>
      <c r="E49" s="85"/>
      <c r="F49" s="85"/>
      <c r="G49" s="85"/>
      <c r="H49" s="85"/>
      <c r="I49" s="83"/>
      <c r="J49" s="85"/>
      <c r="K49" s="85"/>
      <c r="L49" s="30"/>
      <c r="M49" s="31"/>
      <c r="N49" s="85"/>
      <c r="O49" s="94"/>
    </row>
    <row r="50" spans="1:21" s="73" customFormat="1" ht="20.100000000000001" customHeight="1" x14ac:dyDescent="0.25">
      <c r="A50" s="600" t="s">
        <v>563</v>
      </c>
      <c r="B50" s="600"/>
      <c r="C50" s="600"/>
      <c r="D50" s="592" t="s">
        <v>673</v>
      </c>
      <c r="E50" s="592"/>
      <c r="F50" s="592"/>
      <c r="G50" s="592"/>
      <c r="H50" s="592" t="s">
        <v>760</v>
      </c>
      <c r="I50" s="592"/>
      <c r="J50" s="592"/>
      <c r="K50" s="593"/>
      <c r="L50" s="30"/>
      <c r="M50" s="31"/>
      <c r="N50" s="83"/>
    </row>
    <row r="51" spans="1:21" s="73" customFormat="1" ht="24" customHeight="1" x14ac:dyDescent="0.25">
      <c r="A51" s="600"/>
      <c r="B51" s="600"/>
      <c r="C51" s="600"/>
      <c r="D51" s="110" t="s">
        <v>18</v>
      </c>
      <c r="E51" s="111" t="s">
        <v>25</v>
      </c>
      <c r="F51" s="112" t="s">
        <v>19</v>
      </c>
      <c r="G51" s="113" t="s">
        <v>25</v>
      </c>
      <c r="H51" s="114" t="s">
        <v>18</v>
      </c>
      <c r="I51" s="111" t="s">
        <v>25</v>
      </c>
      <c r="J51" s="112" t="s">
        <v>19</v>
      </c>
      <c r="K51" s="349" t="s">
        <v>25</v>
      </c>
      <c r="L51" s="30"/>
      <c r="M51" s="31"/>
      <c r="N51" s="83"/>
    </row>
    <row r="52" spans="1:21" s="73" customFormat="1" ht="20.100000000000001" customHeight="1" x14ac:dyDescent="0.25">
      <c r="A52" s="115" t="s">
        <v>26</v>
      </c>
      <c r="B52" s="115"/>
      <c r="C52" s="116"/>
      <c r="D52" s="14"/>
      <c r="E52" s="14"/>
      <c r="F52" s="14"/>
      <c r="G52" s="15"/>
      <c r="H52" s="16"/>
      <c r="I52" s="14"/>
      <c r="J52" s="14"/>
      <c r="K52" s="350"/>
      <c r="L52" s="37" t="str">
        <f>IF(D40&gt;0,IF(D57&gt;0,IF(AND(D40=D57,D39=E57),"","Attenzione Maschi 2021 in B.1!"),"Compilare Maschi 2021 in B.2"),IF(AND(D40=D57,D39=E57),"","Attenzione Maschi 2021 in B.1!"))</f>
        <v/>
      </c>
      <c r="M52" s="41"/>
      <c r="N52" s="83"/>
    </row>
    <row r="53" spans="1:21" s="73" customFormat="1" ht="20.100000000000001" customHeight="1" x14ac:dyDescent="0.25">
      <c r="A53" s="115" t="s">
        <v>27</v>
      </c>
      <c r="B53" s="115"/>
      <c r="C53" s="116"/>
      <c r="D53" s="14"/>
      <c r="E53" s="14"/>
      <c r="F53" s="14"/>
      <c r="G53" s="15"/>
      <c r="H53" s="16"/>
      <c r="I53" s="14"/>
      <c r="J53" s="14"/>
      <c r="K53" s="350"/>
      <c r="L53" s="61" t="str">
        <f>IF(F40&gt;0, IF(F57&gt;0,IF(AND(F40=F57,F39=G57),"","Attenzione Femmine 2021 in B.1!"),"Compilare Femmine 2021 in B.2"),IF(AND(F40=F57,F39=G57),"","Attenzione Femmine 2021 in B.1!"))</f>
        <v/>
      </c>
      <c r="M53" s="34"/>
      <c r="N53" s="83"/>
    </row>
    <row r="54" spans="1:21" s="73" customFormat="1" ht="20.100000000000001" customHeight="1" x14ac:dyDescent="0.25">
      <c r="A54" s="115" t="s">
        <v>28</v>
      </c>
      <c r="B54" s="115"/>
      <c r="C54" s="116"/>
      <c r="D54" s="14"/>
      <c r="E54" s="14"/>
      <c r="F54" s="14"/>
      <c r="G54" s="15"/>
      <c r="H54" s="16"/>
      <c r="I54" s="14"/>
      <c r="J54" s="14"/>
      <c r="K54" s="350"/>
      <c r="L54" s="61" t="str">
        <f>IF((D39+F39)&gt;0,IF((E57+G57)&gt;0,IF((E57+G57)=(D39+F39),"","Attenzione part-time 2020 in B.2!"),"Compilare part-time 2021 in B.2"),IF((E57+G57)=(D39+F39),"","Attenzione part-time 2021 in B.2!"))</f>
        <v/>
      </c>
      <c r="M54" s="34"/>
      <c r="N54" s="83"/>
    </row>
    <row r="55" spans="1:21" s="73" customFormat="1" ht="20.100000000000001" customHeight="1" x14ac:dyDescent="0.25">
      <c r="A55" s="115" t="s">
        <v>29</v>
      </c>
      <c r="B55" s="115"/>
      <c r="C55" s="116"/>
      <c r="D55" s="14"/>
      <c r="E55" s="14"/>
      <c r="F55" s="14"/>
      <c r="G55" s="15"/>
      <c r="H55" s="16"/>
      <c r="I55" s="14"/>
      <c r="J55" s="14"/>
      <c r="K55" s="350"/>
      <c r="L55" s="61" t="str">
        <f>IF(H40&gt;0, IF(H57&gt;0,IF(AND(H40=H57,H39=I57),"","Attenzione Maschi 2022 in B.1!"),"Compilare Maschi 2021 in B.2"),IF(AND(H40=H57,H39=I57),"","Attenzione Maschi 2022 in B.1!"))</f>
        <v/>
      </c>
      <c r="M55" s="34"/>
      <c r="N55" s="105"/>
      <c r="O55" s="105"/>
      <c r="P55" s="105"/>
      <c r="Q55" s="105"/>
      <c r="R55" s="105"/>
      <c r="S55" s="105"/>
      <c r="T55" s="105"/>
      <c r="U55" s="105"/>
    </row>
    <row r="56" spans="1:21" s="73" customFormat="1" ht="20.100000000000001" customHeight="1" x14ac:dyDescent="0.25">
      <c r="A56" s="115" t="s">
        <v>30</v>
      </c>
      <c r="B56" s="115"/>
      <c r="C56" s="116"/>
      <c r="D56" s="14"/>
      <c r="E56" s="14"/>
      <c r="F56" s="14"/>
      <c r="G56" s="15"/>
      <c r="H56" s="16"/>
      <c r="I56" s="14"/>
      <c r="J56" s="14"/>
      <c r="K56" s="350"/>
      <c r="L56" s="61" t="str">
        <f>IF(J40&gt;0, IF(J57&gt;0,IF(AND(J40=J57,J39=K57),"","Attenzione Femmine 2022 in B.1!"),"Compilare Femmine 2021 in B.2"),IF(AND(J40=J57,J39=K57),"","Attenzione Femmine 2022 in B.1!"))</f>
        <v/>
      </c>
      <c r="M56" s="34"/>
      <c r="N56" s="83"/>
    </row>
    <row r="57" spans="1:21" s="73" customFormat="1" ht="20.100000000000001" customHeight="1" x14ac:dyDescent="0.25">
      <c r="A57" s="558" t="s">
        <v>562</v>
      </c>
      <c r="B57" s="558"/>
      <c r="C57" s="558"/>
      <c r="D57" s="117">
        <f t="shared" ref="D57:J57" si="0">+SUM(D52:D56)</f>
        <v>0</v>
      </c>
      <c r="E57" s="118">
        <f t="shared" si="0"/>
        <v>0</v>
      </c>
      <c r="F57" s="117">
        <f t="shared" si="0"/>
        <v>0</v>
      </c>
      <c r="G57" s="118">
        <f t="shared" si="0"/>
        <v>0</v>
      </c>
      <c r="H57" s="117">
        <f t="shared" si="0"/>
        <v>0</v>
      </c>
      <c r="I57" s="118">
        <f>+SUM(I52:I56)</f>
        <v>0</v>
      </c>
      <c r="J57" s="117">
        <f t="shared" si="0"/>
        <v>0</v>
      </c>
      <c r="K57" s="351">
        <f>+SUM(K52:K56)</f>
        <v>0</v>
      </c>
      <c r="L57" s="61" t="str">
        <f>IF((H39+J39)&gt;0,IF((I57+K57)&gt;0,IF((I57+K57)=(H39+J39),"","Attenzione part-time 2021 in B.2!"),"Compilare part-time 2022 in B.2"),IF((I57+K57)=(H39+J39),"","Attenzione part-time 2022 in B.2!"))</f>
        <v/>
      </c>
      <c r="M57" s="34"/>
      <c r="N57" s="83"/>
    </row>
    <row r="58" spans="1:21" ht="20.100000000000001" customHeight="1" x14ac:dyDescent="0.25"/>
    <row r="59" spans="1:21" s="121" customFormat="1" ht="20.100000000000001" customHeight="1" x14ac:dyDescent="0.25">
      <c r="A59" s="553" t="s">
        <v>761</v>
      </c>
      <c r="B59" s="553"/>
      <c r="C59" s="553"/>
      <c r="D59" s="553"/>
      <c r="E59" s="553"/>
      <c r="F59" s="553"/>
      <c r="G59" s="553"/>
      <c r="H59" s="553"/>
      <c r="I59" s="553"/>
      <c r="J59" s="553"/>
      <c r="K59" s="553"/>
      <c r="L59" s="40"/>
      <c r="M59" s="31"/>
      <c r="N59" s="119"/>
      <c r="O59" s="120"/>
    </row>
    <row r="60" spans="1:21" s="122" customFormat="1" ht="20.100000000000001" customHeight="1" x14ac:dyDescent="0.25">
      <c r="B60" s="98" t="s">
        <v>558</v>
      </c>
      <c r="C60" s="123"/>
      <c r="D60" s="123"/>
      <c r="E60" s="123"/>
      <c r="F60" s="123"/>
      <c r="G60" s="123"/>
      <c r="H60" s="123"/>
      <c r="I60" s="590"/>
      <c r="J60" s="591"/>
      <c r="K60" s="124"/>
      <c r="L60" s="36"/>
      <c r="M60" s="36"/>
      <c r="N60" s="125"/>
      <c r="O60" s="125"/>
      <c r="P60" s="125"/>
      <c r="Q60" s="125"/>
      <c r="R60" s="125"/>
    </row>
    <row r="61" spans="1:21" s="122" customFormat="1" ht="20.100000000000001" customHeight="1" x14ac:dyDescent="0.25">
      <c r="B61" s="98"/>
      <c r="C61" s="123"/>
      <c r="D61" s="123"/>
      <c r="E61" s="123"/>
      <c r="F61" s="123"/>
      <c r="G61" s="123"/>
      <c r="H61" s="123"/>
      <c r="I61" s="126"/>
      <c r="J61" s="126"/>
      <c r="K61" s="124"/>
      <c r="L61" s="36"/>
      <c r="M61" s="36"/>
      <c r="N61" s="125"/>
      <c r="O61" s="125"/>
      <c r="P61" s="125"/>
      <c r="Q61" s="125"/>
      <c r="R61" s="125"/>
    </row>
    <row r="62" spans="1:21" s="122" customFormat="1" ht="20.100000000000001" customHeight="1" x14ac:dyDescent="0.25">
      <c r="B62" s="98" t="s">
        <v>713</v>
      </c>
      <c r="C62" s="127"/>
      <c r="D62" s="127"/>
      <c r="E62" s="127"/>
      <c r="F62" s="127"/>
      <c r="G62" s="127"/>
      <c r="H62" s="127"/>
      <c r="I62" s="590"/>
      <c r="J62" s="591"/>
      <c r="L62" s="47" t="str">
        <f>IF((I60+I62)&gt;0, IF((H44+J44-D44-F44)=(I60-I62),"","Attenzione: dati non coerenti con B.1"),"")</f>
        <v/>
      </c>
      <c r="M62" s="34"/>
      <c r="N62" s="125"/>
      <c r="P62" s="125"/>
      <c r="Q62" s="125"/>
      <c r="R62" s="125"/>
    </row>
    <row r="63" spans="1:21" s="122" customFormat="1" ht="20.100000000000001" customHeight="1" x14ac:dyDescent="0.25">
      <c r="B63" s="586" t="s">
        <v>734</v>
      </c>
      <c r="C63" s="586"/>
      <c r="D63" s="586"/>
      <c r="E63" s="586"/>
      <c r="F63" s="586"/>
      <c r="G63" s="586"/>
      <c r="H63" s="586"/>
      <c r="I63" s="128"/>
      <c r="J63" s="126"/>
      <c r="L63" s="41"/>
      <c r="M63" s="41"/>
      <c r="N63" s="125"/>
      <c r="P63" s="125"/>
      <c r="Q63" s="125"/>
      <c r="R63" s="125"/>
    </row>
    <row r="64" spans="1:21" s="122" customFormat="1" ht="20.100000000000001" customHeight="1" x14ac:dyDescent="0.25">
      <c r="B64" s="129" t="s">
        <v>565</v>
      </c>
      <c r="C64" s="293" t="s">
        <v>566</v>
      </c>
      <c r="D64" s="127"/>
      <c r="E64" s="127"/>
      <c r="F64" s="127"/>
      <c r="G64" s="127"/>
      <c r="H64" s="127"/>
      <c r="I64" s="559"/>
      <c r="J64" s="560"/>
      <c r="L64" s="50" t="str">
        <f>IF(OR(I60+I62&gt;0,I64+I65&gt;0), IF(AND(I64&lt;=I62,I65&lt;=I62,I64+I65&lt;=I62),"","Attenzione: dati non coerenti con dipendenti cessati"),"")</f>
        <v/>
      </c>
      <c r="M64" s="51"/>
      <c r="N64" s="125"/>
      <c r="O64" s="130"/>
      <c r="P64" s="125"/>
      <c r="Q64" s="125"/>
      <c r="R64" s="125"/>
    </row>
    <row r="65" spans="1:20" s="122" customFormat="1" ht="20.100000000000001" customHeight="1" x14ac:dyDescent="0.25">
      <c r="B65" s="131"/>
      <c r="C65" s="293" t="s">
        <v>792</v>
      </c>
      <c r="D65" s="127"/>
      <c r="E65" s="127"/>
      <c r="F65" s="36"/>
      <c r="G65" s="127"/>
      <c r="H65" s="127"/>
      <c r="I65" s="559"/>
      <c r="J65" s="560"/>
      <c r="L65" s="51"/>
      <c r="M65" s="51"/>
      <c r="N65" s="125"/>
      <c r="O65" s="130"/>
      <c r="P65" s="125"/>
      <c r="Q65" s="125"/>
      <c r="R65" s="125"/>
    </row>
    <row r="66" spans="1:20" s="122" customFormat="1" ht="20.100000000000001" customHeight="1" x14ac:dyDescent="0.25">
      <c r="A66" s="132"/>
      <c r="B66" s="131"/>
      <c r="C66" s="344"/>
      <c r="D66" s="127"/>
      <c r="E66" s="127"/>
      <c r="F66" s="127"/>
      <c r="G66" s="127"/>
      <c r="L66" s="51" t="str">
        <f>IF((I62+I64)&gt;0, IF(I66&lt;=I64,"","Attenzione: dati non coerenti con dipendenti cessati!"),"")</f>
        <v/>
      </c>
      <c r="M66" s="51"/>
      <c r="N66" s="125"/>
      <c r="O66" s="130"/>
      <c r="P66" s="125"/>
      <c r="Q66" s="125"/>
      <c r="R66" s="125"/>
    </row>
    <row r="67" spans="1:20" s="122" customFormat="1" ht="20.100000000000001" customHeight="1" x14ac:dyDescent="0.25">
      <c r="B67" s="133"/>
      <c r="C67" s="36"/>
      <c r="D67" s="36"/>
      <c r="E67" s="36"/>
      <c r="F67" s="36"/>
      <c r="G67" s="36"/>
      <c r="H67" s="36"/>
      <c r="I67" s="134"/>
      <c r="J67" s="135"/>
      <c r="L67" s="42"/>
      <c r="M67" s="42"/>
      <c r="T67" s="130"/>
    </row>
    <row r="68" spans="1:20" s="122" customFormat="1" ht="20.100000000000001" customHeight="1" x14ac:dyDescent="0.25">
      <c r="A68" s="555" t="s">
        <v>762</v>
      </c>
      <c r="B68" s="555"/>
      <c r="C68" s="555"/>
      <c r="D68" s="555"/>
      <c r="E68" s="555"/>
      <c r="F68" s="555"/>
      <c r="G68" s="555"/>
      <c r="H68" s="133"/>
      <c r="I68" s="325" t="str">
        <f>IF(ISERROR((I60+I62)/(D44+F44)),"",(I60+I62)/(D44+F44))</f>
        <v/>
      </c>
      <c r="L68" s="36"/>
      <c r="M68" s="36"/>
      <c r="N68" s="125"/>
      <c r="O68" s="125"/>
      <c r="P68" s="125"/>
      <c r="Q68" s="125"/>
      <c r="R68" s="125"/>
    </row>
    <row r="69" spans="1:20" s="122" customFormat="1" ht="20.100000000000001" customHeight="1" x14ac:dyDescent="0.25">
      <c r="A69" s="136"/>
      <c r="B69" s="137"/>
      <c r="C69" s="36"/>
      <c r="D69" s="138"/>
      <c r="E69" s="137"/>
      <c r="F69" s="137"/>
      <c r="G69" s="133"/>
      <c r="H69" s="133"/>
      <c r="I69" s="133"/>
      <c r="L69" s="36"/>
      <c r="M69" s="36"/>
      <c r="N69" s="125"/>
      <c r="O69" s="125"/>
      <c r="P69" s="125"/>
      <c r="Q69" s="125"/>
      <c r="R69" s="125"/>
    </row>
    <row r="70" spans="1:20" ht="20.100000000000001" customHeight="1" x14ac:dyDescent="0.25">
      <c r="A70" s="553" t="s">
        <v>799</v>
      </c>
      <c r="B70" s="553" t="b">
        <v>0</v>
      </c>
      <c r="C70" s="553"/>
      <c r="D70" s="553" t="b">
        <v>0</v>
      </c>
      <c r="E70" s="553"/>
      <c r="F70" s="553"/>
      <c r="G70" s="553"/>
      <c r="H70" s="553"/>
      <c r="I70" s="553"/>
      <c r="J70" s="553"/>
      <c r="K70" s="553"/>
      <c r="M70" s="54"/>
    </row>
    <row r="71" spans="1:20" ht="20.100000000000001" customHeight="1" x14ac:dyDescent="0.25">
      <c r="M71" s="54"/>
    </row>
    <row r="72" spans="1:20" ht="20.100000000000001" customHeight="1" x14ac:dyDescent="0.25">
      <c r="A72" s="99"/>
      <c r="B72" s="578" t="s">
        <v>714</v>
      </c>
      <c r="C72" s="578"/>
      <c r="D72" s="578"/>
      <c r="E72" s="578"/>
      <c r="F72" s="578"/>
      <c r="G72" s="578"/>
      <c r="H72" s="578"/>
      <c r="I72" s="242" t="b">
        <v>0</v>
      </c>
      <c r="K72" s="47"/>
      <c r="M72" s="54"/>
      <c r="N72" s="87" t="str">
        <f t="shared" ref="N72:N77" si="1">+IF(I72=TRUE,"1","0")</f>
        <v>0</v>
      </c>
      <c r="O72" s="87"/>
      <c r="P72" s="143">
        <f>N72*1</f>
        <v>0</v>
      </c>
      <c r="Q72" s="107"/>
    </row>
    <row r="73" spans="1:20" ht="20.100000000000001" customHeight="1" x14ac:dyDescent="0.25">
      <c r="B73" s="582" t="s">
        <v>717</v>
      </c>
      <c r="C73" s="582"/>
      <c r="D73" s="582"/>
      <c r="E73" s="582"/>
      <c r="F73" s="582"/>
      <c r="G73" s="582"/>
      <c r="H73" s="582"/>
      <c r="I73" s="243" t="b">
        <v>0</v>
      </c>
      <c r="J73" s="26"/>
      <c r="L73" s="47" t="str">
        <f>IF(AND(P73+P74+P75+P76+P77&gt;0,P72&gt;0),"Risposte incoerenti",IF(N73+N74+N75+N76+N77&gt;2,"Attenzione: max 2 risposte possibili",""))</f>
        <v/>
      </c>
      <c r="M73" s="54"/>
      <c r="N73" s="87" t="str">
        <f t="shared" si="1"/>
        <v>0</v>
      </c>
      <c r="O73" s="87"/>
      <c r="P73" s="143">
        <f t="shared" ref="P73:P74" si="2">N73*1</f>
        <v>0</v>
      </c>
      <c r="Q73" s="104"/>
    </row>
    <row r="74" spans="1:20" ht="20.100000000000001" customHeight="1" x14ac:dyDescent="0.25">
      <c r="A74" s="84"/>
      <c r="B74" s="578" t="s">
        <v>715</v>
      </c>
      <c r="C74" s="578"/>
      <c r="D74" s="578"/>
      <c r="E74" s="578"/>
      <c r="F74" s="578"/>
      <c r="G74" s="578"/>
      <c r="H74" s="144"/>
      <c r="I74" s="243" t="b">
        <v>0</v>
      </c>
      <c r="M74" s="54"/>
      <c r="N74" s="87" t="str">
        <f t="shared" si="1"/>
        <v>0</v>
      </c>
      <c r="O74" s="87"/>
      <c r="P74" s="143">
        <f t="shared" si="2"/>
        <v>0</v>
      </c>
      <c r="Q74" s="104"/>
    </row>
    <row r="75" spans="1:20" ht="20.100000000000001" customHeight="1" x14ac:dyDescent="0.25">
      <c r="A75" s="99"/>
      <c r="B75" s="582" t="s">
        <v>716</v>
      </c>
      <c r="C75" s="582"/>
      <c r="D75" s="582"/>
      <c r="E75" s="582"/>
      <c r="F75" s="582"/>
      <c r="G75" s="582"/>
      <c r="H75" s="582"/>
      <c r="I75" s="243" t="b">
        <v>0</v>
      </c>
      <c r="K75" s="47"/>
      <c r="M75" s="54"/>
      <c r="N75" s="87" t="str">
        <f t="shared" si="1"/>
        <v>0</v>
      </c>
      <c r="O75" s="87"/>
      <c r="P75" s="143">
        <f t="shared" ref="P75" si="3">N75*1</f>
        <v>0</v>
      </c>
      <c r="Q75" s="107"/>
    </row>
    <row r="76" spans="1:20" s="122" customFormat="1" ht="20.100000000000001" customHeight="1" x14ac:dyDescent="0.25">
      <c r="A76" s="140"/>
      <c r="B76" s="578" t="s">
        <v>769</v>
      </c>
      <c r="C76" s="578"/>
      <c r="D76" s="578"/>
      <c r="E76" s="578"/>
      <c r="F76" s="578"/>
      <c r="G76" s="578"/>
      <c r="H76" s="578"/>
      <c r="I76" s="243" t="b">
        <v>0</v>
      </c>
      <c r="J76" s="133"/>
      <c r="L76" s="36"/>
      <c r="M76" s="36"/>
      <c r="N76" s="87" t="str">
        <f t="shared" si="1"/>
        <v>0</v>
      </c>
      <c r="O76" s="87"/>
      <c r="P76" s="143">
        <f t="shared" ref="P76:P77" si="4">N76*1</f>
        <v>0</v>
      </c>
      <c r="Q76" s="125"/>
      <c r="R76" s="125"/>
    </row>
    <row r="77" spans="1:20" s="42" customFormat="1" ht="27" customHeight="1" x14ac:dyDescent="0.25">
      <c r="A77" s="314"/>
      <c r="B77" s="578" t="s">
        <v>718</v>
      </c>
      <c r="C77" s="578"/>
      <c r="D77" s="578"/>
      <c r="E77" s="578"/>
      <c r="F77" s="578"/>
      <c r="G77" s="578"/>
      <c r="H77" s="578"/>
      <c r="I77" s="243" t="b">
        <v>0</v>
      </c>
      <c r="J77" s="314"/>
      <c r="L77" s="67"/>
      <c r="M77" s="75"/>
      <c r="N77" s="87" t="str">
        <f t="shared" si="1"/>
        <v>0</v>
      </c>
      <c r="O77" s="87"/>
      <c r="P77" s="143">
        <f t="shared" si="4"/>
        <v>0</v>
      </c>
      <c r="Q77" s="57"/>
      <c r="R77" s="36"/>
    </row>
    <row r="78" spans="1:20" s="42" customFormat="1" ht="20.100000000000001" customHeight="1" x14ac:dyDescent="0.25">
      <c r="A78" s="315"/>
      <c r="J78" s="142"/>
      <c r="L78" s="47"/>
      <c r="M78" s="47"/>
      <c r="Q78" s="95"/>
      <c r="R78" s="36"/>
    </row>
    <row r="79" spans="1:20" s="42" customFormat="1" ht="20.100000000000001" hidden="1" customHeight="1" x14ac:dyDescent="0.25">
      <c r="A79" s="141"/>
      <c r="J79" s="142"/>
      <c r="L79" s="47"/>
      <c r="M79" s="47"/>
      <c r="Q79" s="95"/>
      <c r="R79" s="36"/>
    </row>
    <row r="80" spans="1:20" s="42" customFormat="1" ht="20.100000000000001" hidden="1" customHeight="1" x14ac:dyDescent="0.25">
      <c r="A80" s="123"/>
      <c r="J80" s="142"/>
      <c r="L80" s="47"/>
      <c r="M80" s="47"/>
      <c r="Q80" s="95"/>
      <c r="R80" s="36"/>
    </row>
    <row r="81" spans="1:24" s="42" customFormat="1" ht="20.100000000000001" hidden="1" customHeight="1" x14ac:dyDescent="0.25">
      <c r="A81" s="123"/>
      <c r="J81" s="142"/>
      <c r="K81" s="47"/>
      <c r="M81" s="47"/>
      <c r="Q81" s="95"/>
      <c r="R81" s="36"/>
    </row>
    <row r="82" spans="1:24" s="42" customFormat="1" ht="20.100000000000001" hidden="1" customHeight="1" x14ac:dyDescent="0.25">
      <c r="A82" s="123"/>
      <c r="J82" s="142"/>
      <c r="K82" s="47"/>
      <c r="M82" s="47"/>
      <c r="Q82" s="95"/>
      <c r="R82" s="36"/>
    </row>
    <row r="83" spans="1:24" s="122" customFormat="1" ht="20.100000000000001" hidden="1" customHeight="1" x14ac:dyDescent="0.25">
      <c r="B83" s="133"/>
      <c r="E83" s="145"/>
      <c r="F83" s="135"/>
      <c r="G83" s="135"/>
      <c r="L83" s="42"/>
      <c r="M83" s="75"/>
      <c r="N83" s="98"/>
      <c r="O83" s="87"/>
      <c r="P83" s="83"/>
      <c r="Q83" s="83"/>
      <c r="R83" s="125"/>
    </row>
    <row r="84" spans="1:24" s="42" customFormat="1" ht="20.100000000000001" hidden="1" customHeight="1" x14ac:dyDescent="0.25">
      <c r="A84" s="577"/>
      <c r="B84" s="577"/>
      <c r="C84" s="577"/>
      <c r="D84" s="577"/>
      <c r="E84" s="577"/>
      <c r="F84" s="577"/>
      <c r="G84" s="577"/>
      <c r="H84" s="577"/>
      <c r="I84" s="577"/>
      <c r="J84" s="577"/>
      <c r="K84" s="577"/>
      <c r="L84" s="36"/>
      <c r="M84" s="36"/>
      <c r="N84" s="127"/>
      <c r="O84" s="127"/>
      <c r="P84" s="146"/>
      <c r="Q84" s="146"/>
      <c r="R84" s="36"/>
    </row>
    <row r="85" spans="1:24" s="148" customFormat="1" ht="20.100000000000001" hidden="1" customHeight="1" x14ac:dyDescent="0.25">
      <c r="A85" s="147"/>
      <c r="B85" s="147"/>
      <c r="C85" s="147"/>
      <c r="D85" s="147"/>
      <c r="E85" s="147"/>
      <c r="F85" s="147"/>
      <c r="G85" s="147"/>
      <c r="H85" s="142"/>
      <c r="I85" s="316"/>
      <c r="J85" s="142"/>
      <c r="K85" s="316"/>
      <c r="L85" s="47" t="str">
        <f>IF(P85+Q85&gt;1,"Scegliere una sola opzione","")</f>
        <v/>
      </c>
      <c r="M85" s="47"/>
      <c r="N85" s="128"/>
      <c r="O85" s="128"/>
      <c r="P85" s="128"/>
      <c r="Q85" s="128"/>
      <c r="R85" s="44"/>
    </row>
    <row r="86" spans="1:24" s="122" customFormat="1" ht="20.100000000000001" hidden="1" customHeight="1" x14ac:dyDescent="0.25">
      <c r="I86" s="132"/>
      <c r="L86" s="42"/>
      <c r="M86" s="42"/>
      <c r="O86" s="125"/>
      <c r="P86" s="125"/>
      <c r="Q86" s="125"/>
      <c r="R86" s="125"/>
    </row>
    <row r="87" spans="1:24" s="121" customFormat="1" ht="20.100000000000001" customHeight="1" x14ac:dyDescent="0.25">
      <c r="A87" s="585" t="s">
        <v>683</v>
      </c>
      <c r="B87" s="585"/>
      <c r="C87" s="585"/>
      <c r="D87" s="585"/>
      <c r="E87" s="585"/>
      <c r="F87" s="585"/>
      <c r="G87" s="585"/>
      <c r="H87" s="585"/>
      <c r="I87" s="585"/>
      <c r="J87" s="585"/>
      <c r="K87" s="585"/>
      <c r="L87" s="30"/>
      <c r="M87" s="31"/>
    </row>
    <row r="88" spans="1:24" s="149" customFormat="1" ht="20.100000000000001" customHeight="1" x14ac:dyDescent="0.25">
      <c r="A88" s="579" t="s">
        <v>736</v>
      </c>
      <c r="B88" s="579"/>
      <c r="C88" s="579"/>
      <c r="D88" s="579"/>
      <c r="E88" s="579"/>
      <c r="F88" s="579"/>
      <c r="G88" s="579"/>
      <c r="H88" s="579"/>
      <c r="I88" s="579"/>
      <c r="J88" s="579"/>
      <c r="K88" s="579"/>
      <c r="L88" s="58"/>
      <c r="M88" s="76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</row>
    <row r="89" spans="1:24" s="149" customFormat="1" ht="9.75" customHeight="1" x14ac:dyDescent="0.25">
      <c r="A89" s="150"/>
      <c r="B89" s="150"/>
      <c r="C89" s="150"/>
      <c r="D89" s="150"/>
      <c r="E89" s="150"/>
      <c r="F89" s="150"/>
      <c r="G89" s="150"/>
      <c r="H89" s="150"/>
      <c r="I89" s="151"/>
      <c r="J89" s="150"/>
      <c r="K89" s="150"/>
      <c r="L89" s="58"/>
      <c r="M89" s="76"/>
      <c r="N89" s="79"/>
      <c r="O89" s="79"/>
      <c r="P89" s="79"/>
      <c r="Q89" s="79"/>
      <c r="R89" s="79"/>
      <c r="S89" s="79"/>
      <c r="T89" s="79"/>
      <c r="U89" s="55"/>
      <c r="V89" s="55"/>
      <c r="W89" s="55"/>
      <c r="X89" s="55"/>
    </row>
    <row r="90" spans="1:24" s="121" customFormat="1" ht="20.100000000000001" customHeight="1" x14ac:dyDescent="0.25">
      <c r="A90" s="310" t="s">
        <v>735</v>
      </c>
      <c r="B90" s="152"/>
      <c r="C90" s="152"/>
      <c r="D90" s="152"/>
      <c r="E90" s="152"/>
      <c r="F90" s="152"/>
      <c r="G90" s="152"/>
      <c r="H90" s="152"/>
      <c r="I90" s="79"/>
      <c r="J90" s="152"/>
      <c r="K90" s="152"/>
      <c r="L90" s="30"/>
      <c r="M90" s="53"/>
      <c r="N90" s="152"/>
      <c r="O90" s="153"/>
      <c r="P90" s="79"/>
      <c r="Q90" s="79"/>
      <c r="R90" s="79"/>
      <c r="S90" s="79"/>
      <c r="T90" s="79"/>
      <c r="U90" s="79"/>
      <c r="V90" s="79"/>
      <c r="W90" s="79"/>
      <c r="X90" s="79"/>
    </row>
    <row r="91" spans="1:24" s="121" customFormat="1" ht="33" customHeight="1" x14ac:dyDescent="0.25">
      <c r="A91" s="580"/>
      <c r="B91" s="580"/>
      <c r="C91" s="580"/>
      <c r="D91" s="580"/>
      <c r="E91" s="580"/>
      <c r="F91" s="580"/>
      <c r="G91" s="580"/>
      <c r="H91" s="581" t="s">
        <v>31</v>
      </c>
      <c r="I91" s="581"/>
      <c r="J91" s="583" t="s">
        <v>30</v>
      </c>
      <c r="K91" s="584"/>
      <c r="L91" s="30"/>
      <c r="M91" s="53"/>
      <c r="N91" s="79" t="s">
        <v>32</v>
      </c>
      <c r="O91" s="56"/>
      <c r="P91" s="56"/>
      <c r="Q91" s="56"/>
      <c r="R91" s="79"/>
      <c r="S91" s="79"/>
      <c r="T91" s="79"/>
      <c r="U91" s="79"/>
      <c r="V91" s="79"/>
      <c r="W91" s="79"/>
      <c r="X91" s="79"/>
    </row>
    <row r="92" spans="1:24" s="121" customFormat="1" ht="20.100000000000001" customHeight="1" x14ac:dyDescent="0.25">
      <c r="A92" s="620" t="s">
        <v>785</v>
      </c>
      <c r="B92" s="620"/>
      <c r="C92" s="620"/>
      <c r="D92" s="620"/>
      <c r="E92" s="620"/>
      <c r="F92" s="620"/>
      <c r="G92" s="621"/>
      <c r="H92" s="624"/>
      <c r="I92" s="625"/>
      <c r="J92" s="624"/>
      <c r="K92" s="625"/>
      <c r="L92" s="61" t="str">
        <f>IF(F104+G104+H104+I104=0,IF(H92&gt;0,"Nessun quadro/impieg./intermedio FT in B.2!",""),IF(H92=0,"Compilare Ferie Quadri/Impiegati/Intermedi",""))</f>
        <v/>
      </c>
      <c r="M92" s="77"/>
      <c r="N92" s="618" t="s">
        <v>33</v>
      </c>
      <c r="O92" s="618"/>
      <c r="P92" s="618"/>
      <c r="Q92" s="618"/>
      <c r="R92" s="618"/>
      <c r="S92" s="618"/>
      <c r="T92" s="79"/>
      <c r="U92" s="79"/>
      <c r="V92" s="79"/>
      <c r="W92" s="79"/>
      <c r="X92" s="79"/>
    </row>
    <row r="93" spans="1:24" s="121" customFormat="1" ht="20.100000000000001" customHeight="1" x14ac:dyDescent="0.25">
      <c r="A93" s="622"/>
      <c r="B93" s="622"/>
      <c r="C93" s="622"/>
      <c r="D93" s="622"/>
      <c r="E93" s="622"/>
      <c r="F93" s="622"/>
      <c r="G93" s="623"/>
      <c r="H93" s="626"/>
      <c r="I93" s="627"/>
      <c r="J93" s="626"/>
      <c r="K93" s="627"/>
      <c r="L93" s="61" t="str">
        <f>IF(J104+K104=0,IF(J92&gt;0,"Nessun Operaio FT in B.2!",""),IF(J92=0,"Compilare Ferie Operai",""))</f>
        <v/>
      </c>
      <c r="M93" s="77"/>
      <c r="N93" s="619" t="s">
        <v>34</v>
      </c>
      <c r="O93" s="619"/>
      <c r="P93" s="619"/>
      <c r="Q93" s="79"/>
      <c r="R93" s="79"/>
      <c r="S93" s="79"/>
      <c r="T93" s="79"/>
      <c r="U93" s="79"/>
      <c r="V93" s="79"/>
      <c r="W93" s="79"/>
      <c r="X93" s="79"/>
    </row>
    <row r="94" spans="1:24" s="121" customFormat="1" ht="20.100000000000001" customHeight="1" x14ac:dyDescent="0.2">
      <c r="A94" s="620" t="s">
        <v>688</v>
      </c>
      <c r="B94" s="620"/>
      <c r="C94" s="620"/>
      <c r="D94" s="620"/>
      <c r="E94" s="620"/>
      <c r="F94" s="620"/>
      <c r="G94" s="621"/>
      <c r="H94" s="633"/>
      <c r="I94" s="634"/>
      <c r="J94" s="633"/>
      <c r="K94" s="634"/>
      <c r="L94" s="61" t="str">
        <f>IF(F104+G104+H104+I104=0,IF(H94&gt;0,"Nessun quadro/impiegato/intermedio in B.2!",""),IF(H94=0,"Compilare Orario Quadri/Impiegati/Intermedi",IF(H94&gt;48,"Orario settimanale &gt; 48 ore?","")))</f>
        <v/>
      </c>
      <c r="M94" s="77"/>
      <c r="N94" s="154"/>
      <c r="O94" s="155" t="s">
        <v>35</v>
      </c>
      <c r="P94" s="156" t="s">
        <v>36</v>
      </c>
      <c r="Q94" s="79"/>
      <c r="R94" s="79"/>
      <c r="S94" s="79"/>
      <c r="T94" s="79"/>
      <c r="U94" s="79"/>
      <c r="V94" s="79"/>
      <c r="W94" s="79"/>
      <c r="X94" s="79"/>
    </row>
    <row r="95" spans="1:24" s="121" customFormat="1" ht="20.100000000000001" customHeight="1" x14ac:dyDescent="0.25">
      <c r="A95" s="578"/>
      <c r="B95" s="578"/>
      <c r="C95" s="578"/>
      <c r="D95" s="578"/>
      <c r="E95" s="578"/>
      <c r="F95" s="578"/>
      <c r="G95" s="632"/>
      <c r="H95" s="635"/>
      <c r="I95" s="636"/>
      <c r="J95" s="635"/>
      <c r="K95" s="636"/>
      <c r="L95" s="61" t="str">
        <f>IF(J104+K104=0,IF(J94&gt;0,"Nessun operaio in B.2!",""),IF(J94=0,"Compilare Orario Operai",IF(J94&gt;48,"Orario settimanale &gt; 48?","")))</f>
        <v/>
      </c>
      <c r="M95" s="77"/>
      <c r="N95" s="157" t="s">
        <v>37</v>
      </c>
      <c r="O95" s="158" t="e">
        <f>H92/(F104+G104+H104+I104)</f>
        <v>#DIV/0!</v>
      </c>
      <c r="P95" s="159" t="e">
        <f>J92/(J104+K104)</f>
        <v>#DIV/0!</v>
      </c>
      <c r="Q95" s="79"/>
      <c r="R95" s="79"/>
      <c r="S95" s="79"/>
      <c r="T95" s="79"/>
      <c r="U95" s="79"/>
      <c r="V95" s="79"/>
      <c r="W95" s="79"/>
      <c r="X95" s="79"/>
    </row>
    <row r="96" spans="1:24" s="121" customFormat="1" ht="32.25" customHeight="1" x14ac:dyDescent="0.25">
      <c r="A96" s="637" t="s">
        <v>674</v>
      </c>
      <c r="B96" s="637"/>
      <c r="C96" s="637"/>
      <c r="D96" s="637"/>
      <c r="E96" s="637"/>
      <c r="F96" s="637"/>
      <c r="G96" s="638"/>
      <c r="H96" s="639"/>
      <c r="I96" s="640"/>
      <c r="J96" s="641"/>
      <c r="K96" s="640"/>
      <c r="L96" s="58"/>
      <c r="M96" s="53"/>
      <c r="N96" s="157" t="s">
        <v>38</v>
      </c>
      <c r="O96" s="158" t="e">
        <f>H94/(F104+G104+H104+I104)</f>
        <v>#DIV/0!</v>
      </c>
      <c r="P96" s="159" t="e">
        <f>J94/(J104+K104)</f>
        <v>#DIV/0!</v>
      </c>
      <c r="Q96" s="79"/>
      <c r="R96" s="79"/>
      <c r="S96" s="79"/>
      <c r="T96" s="79"/>
      <c r="U96" s="79"/>
      <c r="V96" s="79"/>
      <c r="W96" s="79"/>
      <c r="X96" s="79"/>
    </row>
    <row r="97" spans="1:27" s="121" customFormat="1" ht="20.100000000000001" customHeight="1" x14ac:dyDescent="0.2">
      <c r="A97" s="630" t="s">
        <v>672</v>
      </c>
      <c r="B97" s="630"/>
      <c r="C97" s="630"/>
      <c r="D97" s="630"/>
      <c r="E97" s="630"/>
      <c r="F97" s="630"/>
      <c r="G97" s="630"/>
      <c r="H97" s="630"/>
      <c r="I97" s="630"/>
      <c r="J97" s="630"/>
      <c r="K97" s="630"/>
      <c r="L97" s="30"/>
      <c r="M97" s="53"/>
      <c r="N97" s="79"/>
      <c r="O97" s="54"/>
      <c r="P97" s="54"/>
      <c r="Q97" s="79"/>
      <c r="R97" s="79"/>
      <c r="S97" s="79"/>
      <c r="T97" s="79"/>
      <c r="U97" s="79"/>
      <c r="V97" s="79"/>
      <c r="W97" s="79"/>
      <c r="X97" s="79"/>
    </row>
    <row r="98" spans="1:27" s="121" customFormat="1" ht="20.100000000000001" customHeight="1" x14ac:dyDescent="0.2">
      <c r="A98" s="152"/>
      <c r="B98" s="152"/>
      <c r="C98" s="152"/>
      <c r="D98" s="152"/>
      <c r="E98" s="152"/>
      <c r="F98" s="152"/>
      <c r="G98" s="152"/>
      <c r="H98" s="152"/>
      <c r="I98" s="79"/>
      <c r="J98" s="152"/>
      <c r="K98" s="152"/>
      <c r="L98" s="30"/>
      <c r="M98" s="53"/>
      <c r="N98" s="152"/>
      <c r="O98" s="160"/>
      <c r="P98" s="54"/>
      <c r="Q98" s="79"/>
      <c r="R98" s="79"/>
      <c r="S98" s="79"/>
      <c r="T98" s="79"/>
      <c r="U98" s="79"/>
      <c r="V98" s="79"/>
      <c r="W98" s="79"/>
      <c r="X98" s="79"/>
    </row>
    <row r="99" spans="1:27" s="121" customFormat="1" ht="30.75" customHeight="1" x14ac:dyDescent="0.25">
      <c r="A99" s="631" t="s">
        <v>778</v>
      </c>
      <c r="B99" s="631"/>
      <c r="C99" s="631"/>
      <c r="D99" s="631"/>
      <c r="E99" s="631"/>
      <c r="F99" s="631"/>
      <c r="G99" s="631"/>
      <c r="H99" s="631"/>
      <c r="I99" s="631"/>
      <c r="J99" s="631"/>
      <c r="K99" s="631"/>
      <c r="L99" s="30"/>
      <c r="M99" s="53"/>
      <c r="N99" s="649"/>
      <c r="O99" s="649"/>
      <c r="P99" s="642" t="s">
        <v>39</v>
      </c>
      <c r="Q99" s="642"/>
      <c r="R99" s="643"/>
      <c r="S99" s="642" t="s">
        <v>27</v>
      </c>
      <c r="T99" s="642"/>
      <c r="U99" s="643"/>
      <c r="V99" s="642" t="s">
        <v>40</v>
      </c>
      <c r="W99" s="642"/>
      <c r="X99" s="643"/>
      <c r="Y99" s="642" t="s">
        <v>30</v>
      </c>
      <c r="Z99" s="642"/>
      <c r="AA99" s="643"/>
    </row>
    <row r="100" spans="1:27" s="121" customFormat="1" ht="29.25" customHeight="1" x14ac:dyDescent="0.25">
      <c r="A100" s="644" t="s">
        <v>41</v>
      </c>
      <c r="B100" s="644"/>
      <c r="C100" s="644"/>
      <c r="D100" s="644"/>
      <c r="E100" s="644"/>
      <c r="F100" s="644"/>
      <c r="G100" s="644"/>
      <c r="H100" s="644"/>
      <c r="I100" s="644"/>
      <c r="J100" s="644"/>
      <c r="K100" s="644"/>
      <c r="L100" s="30"/>
      <c r="M100" s="53"/>
      <c r="N100" s="649"/>
      <c r="O100" s="649"/>
      <c r="P100" s="161" t="s">
        <v>18</v>
      </c>
      <c r="Q100" s="162" t="s">
        <v>19</v>
      </c>
      <c r="R100" s="163" t="s">
        <v>39</v>
      </c>
      <c r="S100" s="161" t="s">
        <v>18</v>
      </c>
      <c r="T100" s="162" t="s">
        <v>19</v>
      </c>
      <c r="U100" s="163" t="s">
        <v>39</v>
      </c>
      <c r="V100" s="161" t="s">
        <v>18</v>
      </c>
      <c r="W100" s="162" t="s">
        <v>19</v>
      </c>
      <c r="X100" s="163" t="s">
        <v>39</v>
      </c>
      <c r="Y100" s="161" t="s">
        <v>18</v>
      </c>
      <c r="Z100" s="162" t="s">
        <v>19</v>
      </c>
      <c r="AA100" s="163" t="s">
        <v>39</v>
      </c>
    </row>
    <row r="101" spans="1:27" s="121" customFormat="1" ht="20.25" customHeight="1" x14ac:dyDescent="0.25">
      <c r="A101" s="648" t="s">
        <v>42</v>
      </c>
      <c r="B101" s="648"/>
      <c r="C101" s="648"/>
      <c r="D101" s="648"/>
      <c r="E101" s="648"/>
      <c r="F101" s="646" t="s">
        <v>685</v>
      </c>
      <c r="G101" s="647"/>
      <c r="H101" s="647"/>
      <c r="I101" s="647"/>
      <c r="J101" s="647"/>
      <c r="K101" s="647"/>
      <c r="L101" s="30"/>
      <c r="M101" s="53"/>
      <c r="N101" s="164" t="s">
        <v>43</v>
      </c>
      <c r="O101" s="164"/>
      <c r="P101" s="159">
        <f>+S101+V101+Y101</f>
        <v>0</v>
      </c>
      <c r="Q101" s="165">
        <f>+T101+W101+Z101</f>
        <v>0</v>
      </c>
      <c r="R101" s="166">
        <f>+U101+X101+AA101</f>
        <v>0</v>
      </c>
      <c r="S101" s="159">
        <f>+$F$104</f>
        <v>0</v>
      </c>
      <c r="T101" s="165">
        <f>$G$104</f>
        <v>0</v>
      </c>
      <c r="U101" s="166">
        <f>+S101+T101</f>
        <v>0</v>
      </c>
      <c r="V101" s="159">
        <f>$H$104</f>
        <v>0</v>
      </c>
      <c r="W101" s="165">
        <f>$I$104</f>
        <v>0</v>
      </c>
      <c r="X101" s="166">
        <f>+V101+W101</f>
        <v>0</v>
      </c>
      <c r="Y101" s="159">
        <f>$J$104</f>
        <v>0</v>
      </c>
      <c r="Z101" s="165">
        <f>$K$104</f>
        <v>0</v>
      </c>
      <c r="AA101" s="166">
        <f>+Y101+Z101</f>
        <v>0</v>
      </c>
    </row>
    <row r="102" spans="1:27" s="121" customFormat="1" ht="20.100000000000001" customHeight="1" x14ac:dyDescent="0.25">
      <c r="A102" s="152"/>
      <c r="B102" s="152"/>
      <c r="C102" s="152"/>
      <c r="D102" s="152"/>
      <c r="E102" s="167"/>
      <c r="F102" s="645" t="s">
        <v>27</v>
      </c>
      <c r="G102" s="645"/>
      <c r="H102" s="645" t="s">
        <v>40</v>
      </c>
      <c r="I102" s="645"/>
      <c r="J102" s="645" t="s">
        <v>30</v>
      </c>
      <c r="K102" s="645"/>
      <c r="L102" s="30"/>
      <c r="M102" s="53"/>
      <c r="N102" s="164" t="s">
        <v>44</v>
      </c>
      <c r="O102" s="164"/>
      <c r="P102" s="168" t="str">
        <f>IF(P101&gt;0,+(S102*S101+V102*V101+Y102*Y101)/P101,"0")</f>
        <v>0</v>
      </c>
      <c r="Q102" s="169" t="str">
        <f>IF(Q101&gt;0,+(T102*T101+W102*W101+Z102*Z101)/Q101,"0")</f>
        <v>0</v>
      </c>
      <c r="R102" s="170" t="str">
        <f>IF(P101&gt;0,IF(Q101&gt;0,+(P102*P101+Q102*Q101)/R101,P102),Q102)</f>
        <v>0</v>
      </c>
      <c r="S102" s="168" t="str">
        <f>IF(S101&gt;0,(((365-105-9-H92)/5)*(H94-(H96/60))-F117/S101),"0")</f>
        <v>0</v>
      </c>
      <c r="T102" s="169" t="str">
        <f>IF(T101&gt;0,(((365-105-9-H92)/5)*(H94-(H96/60))-G117/T101),"0")</f>
        <v>0</v>
      </c>
      <c r="U102" s="170" t="str">
        <f>IF(S101&gt;0,IF(T101&gt;0,+(S102*S101+T102*T101)/U101,S102),T102)</f>
        <v>0</v>
      </c>
      <c r="V102" s="168" t="str">
        <f>IF(V101&gt;0,(((365-105-9-H92)/5)*(H94-(H96/60))-H117/V101),"0")</f>
        <v>0</v>
      </c>
      <c r="W102" s="169" t="str">
        <f>IF(W101&gt;0,(((365-105-9-H92)/5)*(H94-(H96/60))-I117/W101),"0")</f>
        <v>0</v>
      </c>
      <c r="X102" s="170" t="str">
        <f>IF(V101&gt;0,IF(W101&gt;0,+(V102*V101+W102*W101)/X101,V102),W102)</f>
        <v>0</v>
      </c>
      <c r="Y102" s="168" t="str">
        <f>IF(Y101&gt;0,(((365-105-9-J92)/5)*(J94-(J96/60))-J117/Y101),"0")</f>
        <v>0</v>
      </c>
      <c r="Z102" s="169" t="str">
        <f>IF(Z101&gt;0,(((365-105-9-J92)/5)*(J94-(J96/60))-K117/Z101),"0")</f>
        <v>0</v>
      </c>
      <c r="AA102" s="170" t="str">
        <f>IF(Y101&gt;0,IF(Z101&gt;0,+(Y102*Y101+Z102*Z101)/AA101,Y102),Z102)</f>
        <v>0</v>
      </c>
    </row>
    <row r="103" spans="1:27" s="121" customFormat="1" ht="20.100000000000001" customHeight="1" x14ac:dyDescent="0.25">
      <c r="A103" s="152"/>
      <c r="B103" s="152"/>
      <c r="C103" s="152"/>
      <c r="D103" s="152"/>
      <c r="E103" s="167"/>
      <c r="F103" s="171" t="s">
        <v>18</v>
      </c>
      <c r="G103" s="172" t="s">
        <v>19</v>
      </c>
      <c r="H103" s="171" t="s">
        <v>18</v>
      </c>
      <c r="I103" s="173" t="s">
        <v>19</v>
      </c>
      <c r="J103" s="171" t="s">
        <v>18</v>
      </c>
      <c r="K103" s="172" t="s">
        <v>19</v>
      </c>
      <c r="L103" s="30"/>
      <c r="M103" s="53"/>
      <c r="N103" s="164" t="s">
        <v>45</v>
      </c>
      <c r="O103" s="164"/>
      <c r="P103" s="168" t="str">
        <f>IF(P101&gt;0,+(S103*S101+V103*V101+Y103*Y101)/P101,"0")</f>
        <v>0</v>
      </c>
      <c r="Q103" s="169" t="str">
        <f>IF(Q101,+(T103*T101+W103*W101+Z103*Z101)/Q101,"0")</f>
        <v>0</v>
      </c>
      <c r="R103" s="170" t="str">
        <f>IF(P101&gt;0,IF(Q101&gt;0,+(P103*P101+Q103*Q101)/R101,P103),Q103)</f>
        <v>0</v>
      </c>
      <c r="S103" s="168" t="str">
        <f>IF(S101&gt;0,+S102-(F105+F106+F109+F110+F112+F113+F114)/S101,"0")</f>
        <v>0</v>
      </c>
      <c r="T103" s="169" t="str">
        <f>IF(T101&gt;0,+T102-(G105+G106+G109+G110+G112+G113+G114)/T101,"0")</f>
        <v>0</v>
      </c>
      <c r="U103" s="170" t="str">
        <f>IF(S101&gt;0,IF(T101&gt;0,+(S103*S101+T103*T101)/U101,S103),T103)</f>
        <v>0</v>
      </c>
      <c r="V103" s="168" t="str">
        <f>IF(V101&gt;0,+V102-(H105+H106+H109+H110+H112+H113+H114)/V101,"0")</f>
        <v>0</v>
      </c>
      <c r="W103" s="169" t="str">
        <f>IF(W101&gt;0,+W102-(I105+I106+I109+I110+I112+I113+I114)/W101,"0")</f>
        <v>0</v>
      </c>
      <c r="X103" s="170" t="str">
        <f>IF(V101&gt;0,IF(W101&gt;0,+(V103*V101+W103*W101)/X101,V103),W103)</f>
        <v>0</v>
      </c>
      <c r="Y103" s="168" t="str">
        <f>IF(Y101&gt;0,+Y102-(J105+J106+J109+J110+J112+J113+J114)/Y101,"0")</f>
        <v>0</v>
      </c>
      <c r="Z103" s="169" t="str">
        <f>IF(Z101&gt;0,+Z102-(K105+K106+K109+K110+K112+K113+K114)/Z101,"0")</f>
        <v>0</v>
      </c>
      <c r="AA103" s="170" t="str">
        <f>IF(Y101&gt;0,IF(Z101&gt;0,+(Y103*Y101+Z103*Z101)/AA101,Y103),Z103)</f>
        <v>0</v>
      </c>
    </row>
    <row r="104" spans="1:27" s="121" customFormat="1" ht="25.5" customHeight="1" x14ac:dyDescent="0.25">
      <c r="A104" s="628" t="s">
        <v>763</v>
      </c>
      <c r="B104" s="628"/>
      <c r="C104" s="628"/>
      <c r="D104" s="628"/>
      <c r="E104" s="629"/>
      <c r="F104" s="174">
        <f>+(D53+H53-E53-I53)/2</f>
        <v>0</v>
      </c>
      <c r="G104" s="175">
        <f>(F53+J53-G53-K53)/2</f>
        <v>0</v>
      </c>
      <c r="H104" s="174">
        <f>+(D54+D55+H54+H55-E54-E55-I54-I55)/2</f>
        <v>0</v>
      </c>
      <c r="I104" s="175">
        <f>+(F54+F55+J54+J55-G54-G55-K54-K55)/2</f>
        <v>0</v>
      </c>
      <c r="J104" s="174">
        <f>+(D56+H56-E56-I56)/2</f>
        <v>0</v>
      </c>
      <c r="K104" s="175">
        <f>+(F56+J56-G56-K56)/2</f>
        <v>0</v>
      </c>
      <c r="L104" s="30"/>
      <c r="M104" s="53"/>
      <c r="N104" s="176" t="s">
        <v>46</v>
      </c>
      <c r="O104" s="177"/>
      <c r="P104" s="159" t="str">
        <f>IF(P101&gt;0,+(S104*S101+V104*V101+Y104*Y101)/P101,"0")</f>
        <v>0</v>
      </c>
      <c r="Q104" s="165" t="str">
        <f>IF(Q101&gt;0,+(T104*T101+W104*W101+Z104*Z101)/Q101,"0")</f>
        <v>0</v>
      </c>
      <c r="R104" s="166" t="str">
        <f>IF(P101&gt;0,IF(Q101&gt;0,+R102-R103,P104),Q104)</f>
        <v>0</v>
      </c>
      <c r="S104" s="159" t="str">
        <f>IF(S101&gt;0,+S102-S103,"0")</f>
        <v>0</v>
      </c>
      <c r="T104" s="165" t="str">
        <f>IF(T101&gt;0,+T102-T103,"0")</f>
        <v>0</v>
      </c>
      <c r="U104" s="166" t="str">
        <f>IF(S101&gt;0,IF(T101&gt;0,+U102-U103,S104),T104)</f>
        <v>0</v>
      </c>
      <c r="V104" s="159" t="str">
        <f>IF(V101&gt;0,+V102-V103,"0")</f>
        <v>0</v>
      </c>
      <c r="W104" s="165" t="str">
        <f>IF(W101&gt;0,+W102-W103,"0")</f>
        <v>0</v>
      </c>
      <c r="X104" s="166" t="str">
        <f>IF(V101&gt;0,IF(W101&gt;0,+X102-X103,V104),W104)</f>
        <v>0</v>
      </c>
      <c r="Y104" s="159" t="str">
        <f>IF(Y101&gt;0,+Y102-Y103,"0")</f>
        <v>0</v>
      </c>
      <c r="Z104" s="165" t="str">
        <f>IF(Z101&gt;0,+Z102-Z103,"0")</f>
        <v>0</v>
      </c>
      <c r="AA104" s="166" t="str">
        <f>IF(Y101&gt;0,IF(Z101&gt;0,+AA102-AA103,Y104),Z104)</f>
        <v>0</v>
      </c>
    </row>
    <row r="105" spans="1:27" s="121" customFormat="1" ht="20.100000000000001" customHeight="1" x14ac:dyDescent="0.25">
      <c r="A105" s="619" t="s">
        <v>47</v>
      </c>
      <c r="B105" s="619"/>
      <c r="C105" s="619"/>
      <c r="D105" s="619"/>
      <c r="E105" s="619"/>
      <c r="F105" s="244"/>
      <c r="G105" s="245"/>
      <c r="H105" s="244"/>
      <c r="I105" s="245"/>
      <c r="J105" s="244"/>
      <c r="K105" s="245"/>
      <c r="L105" s="37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77"/>
      <c r="N105" s="79" t="s">
        <v>48</v>
      </c>
      <c r="O105" s="79"/>
      <c r="P105" s="178"/>
      <c r="Q105" s="179"/>
      <c r="R105" s="180"/>
      <c r="S105" s="178" t="str">
        <f>IF(S$101&gt;0,+F105/S$101/8,"0")</f>
        <v>0</v>
      </c>
      <c r="T105" s="179" t="str">
        <f>IF(T$101&gt;0,+G105/T$101/8,"0")</f>
        <v>0</v>
      </c>
      <c r="U105" s="180"/>
      <c r="V105" s="178" t="str">
        <f>IF(V$101&gt;0,+H105/V$101/8,"0")</f>
        <v>0</v>
      </c>
      <c r="W105" s="179" t="str">
        <f>IF(W$101&gt;0,+I105/W$101/8,"0")</f>
        <v>0</v>
      </c>
      <c r="X105" s="180"/>
      <c r="Y105" s="178" t="str">
        <f>IF(Y$101&gt;0,+J105/Y$101/8,"0")</f>
        <v>0</v>
      </c>
      <c r="Z105" s="179" t="str">
        <f>IF(Z$101&gt;0,+K105/Z$101/8,"0")</f>
        <v>0</v>
      </c>
      <c r="AA105" s="180"/>
    </row>
    <row r="106" spans="1:27" s="121" customFormat="1" ht="20.100000000000001" customHeight="1" x14ac:dyDescent="0.25">
      <c r="A106" s="619" t="s">
        <v>679</v>
      </c>
      <c r="B106" s="619"/>
      <c r="C106" s="619"/>
      <c r="D106" s="619"/>
      <c r="E106" s="619"/>
      <c r="F106" s="244"/>
      <c r="G106" s="245"/>
      <c r="H106" s="244"/>
      <c r="I106" s="245"/>
      <c r="J106" s="244"/>
      <c r="K106" s="245"/>
      <c r="L106" s="37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77"/>
      <c r="N106" s="79" t="s">
        <v>49</v>
      </c>
      <c r="O106" s="79"/>
      <c r="P106" s="178"/>
      <c r="Q106" s="179"/>
      <c r="R106" s="180"/>
      <c r="S106" s="178" t="str">
        <f t="shared" ref="S106:T116" si="5">IF(S$101&gt;0,+F106/S$101/8,"0")</f>
        <v>0</v>
      </c>
      <c r="T106" s="179" t="str">
        <f t="shared" si="5"/>
        <v>0</v>
      </c>
      <c r="U106" s="180"/>
      <c r="V106" s="178" t="str">
        <f t="shared" ref="V106:W117" si="6">IF(V$101&gt;0,+H106/V$101/8,"0")</f>
        <v>0</v>
      </c>
      <c r="W106" s="179" t="str">
        <f>IF(W$101&gt;0,+I106/W$101/8,"0")</f>
        <v>0</v>
      </c>
      <c r="X106" s="180"/>
      <c r="Y106" s="178" t="str">
        <f t="shared" ref="Y106:Z117" si="7">IF(Y$101&gt;0,+J106/Y$101/8,"0")</f>
        <v>0</v>
      </c>
      <c r="Z106" s="179" t="str">
        <f t="shared" si="7"/>
        <v>0</v>
      </c>
      <c r="AA106" s="180"/>
    </row>
    <row r="107" spans="1:27" s="121" customFormat="1" ht="29.25" customHeight="1" x14ac:dyDescent="0.25">
      <c r="A107" s="552" t="s">
        <v>774</v>
      </c>
      <c r="B107" s="552"/>
      <c r="C107" s="552"/>
      <c r="D107" s="552"/>
      <c r="E107" s="552"/>
      <c r="F107" s="246"/>
      <c r="G107" s="247"/>
      <c r="H107" s="246"/>
      <c r="I107" s="247"/>
      <c r="J107" s="246"/>
      <c r="K107" s="247"/>
      <c r="L107" s="256" t="str">
        <f>IF(OR(F107&gt;F106,G107&gt;G106,H107&gt;H106,I107&gt;I106,J107&gt;J106,K107&gt;K106),"Attenzione: Carenza &gt; Malattie non professionali (punto 2.)","")</f>
        <v/>
      </c>
      <c r="M107" s="53"/>
      <c r="N107" s="254" t="s">
        <v>677</v>
      </c>
      <c r="O107" s="181"/>
      <c r="P107" s="182"/>
      <c r="Q107" s="183"/>
      <c r="R107" s="184"/>
      <c r="S107" s="182" t="str">
        <f t="shared" si="5"/>
        <v>0</v>
      </c>
      <c r="T107" s="183" t="str">
        <f t="shared" si="5"/>
        <v>0</v>
      </c>
      <c r="U107" s="184"/>
      <c r="V107" s="182" t="str">
        <f t="shared" si="6"/>
        <v>0</v>
      </c>
      <c r="W107" s="183" t="str">
        <f t="shared" si="6"/>
        <v>0</v>
      </c>
      <c r="X107" s="184"/>
      <c r="Y107" s="182" t="str">
        <f t="shared" si="7"/>
        <v>0</v>
      </c>
      <c r="Z107" s="183" t="str">
        <f t="shared" si="7"/>
        <v>0</v>
      </c>
      <c r="AA107" s="184"/>
    </row>
    <row r="108" spans="1:27" s="121" customFormat="1" ht="20.100000000000001" hidden="1" customHeight="1" x14ac:dyDescent="0.25">
      <c r="A108" s="554" t="s">
        <v>51</v>
      </c>
      <c r="B108" s="554"/>
      <c r="C108" s="554"/>
      <c r="D108" s="554"/>
      <c r="E108" s="554"/>
      <c r="F108" s="248"/>
      <c r="G108" s="249"/>
      <c r="H108" s="248"/>
      <c r="I108" s="249"/>
      <c r="J108" s="248"/>
      <c r="K108" s="249"/>
      <c r="L108" s="58"/>
      <c r="M108" s="53"/>
      <c r="N108" s="79" t="s">
        <v>50</v>
      </c>
      <c r="O108" s="185"/>
      <c r="P108" s="186"/>
      <c r="Q108" s="187"/>
      <c r="R108" s="188"/>
      <c r="S108" s="186" t="str">
        <f t="shared" si="5"/>
        <v>0</v>
      </c>
      <c r="T108" s="187" t="str">
        <f t="shared" si="5"/>
        <v>0</v>
      </c>
      <c r="U108" s="188"/>
      <c r="V108" s="186" t="str">
        <f t="shared" si="6"/>
        <v>0</v>
      </c>
      <c r="W108" s="187" t="str">
        <f t="shared" si="6"/>
        <v>0</v>
      </c>
      <c r="X108" s="188"/>
      <c r="Y108" s="186" t="str">
        <f t="shared" si="7"/>
        <v>0</v>
      </c>
      <c r="Z108" s="187" t="str">
        <f t="shared" si="7"/>
        <v>0</v>
      </c>
      <c r="AA108" s="188"/>
    </row>
    <row r="109" spans="1:27" s="121" customFormat="1" ht="20.100000000000001" customHeight="1" x14ac:dyDescent="0.25">
      <c r="A109" s="671" t="s">
        <v>52</v>
      </c>
      <c r="B109" s="671"/>
      <c r="C109" s="671"/>
      <c r="D109" s="671"/>
      <c r="E109" s="671"/>
      <c r="F109" s="244"/>
      <c r="G109" s="245"/>
      <c r="H109" s="244"/>
      <c r="I109" s="245"/>
      <c r="J109" s="244"/>
      <c r="K109" s="245"/>
      <c r="L109" s="65"/>
      <c r="M109" s="78"/>
      <c r="N109" s="79" t="s">
        <v>53</v>
      </c>
      <c r="O109" s="79"/>
      <c r="P109" s="178"/>
      <c r="Q109" s="179"/>
      <c r="R109" s="180"/>
      <c r="S109" s="178" t="str">
        <f t="shared" si="5"/>
        <v>0</v>
      </c>
      <c r="T109" s="179" t="str">
        <f t="shared" si="5"/>
        <v>0</v>
      </c>
      <c r="U109" s="180"/>
      <c r="V109" s="178" t="str">
        <f t="shared" si="6"/>
        <v>0</v>
      </c>
      <c r="W109" s="179" t="str">
        <f t="shared" si="6"/>
        <v>0</v>
      </c>
      <c r="X109" s="180"/>
      <c r="Y109" s="178" t="str">
        <f t="shared" si="7"/>
        <v>0</v>
      </c>
      <c r="Z109" s="179" t="str">
        <f t="shared" si="7"/>
        <v>0</v>
      </c>
      <c r="AA109" s="180"/>
    </row>
    <row r="110" spans="1:27" s="121" customFormat="1" ht="20.100000000000001" customHeight="1" x14ac:dyDescent="0.25">
      <c r="A110" s="671" t="s">
        <v>54</v>
      </c>
      <c r="B110" s="671"/>
      <c r="C110" s="671"/>
      <c r="D110" s="671"/>
      <c r="E110" s="671"/>
      <c r="F110" s="244"/>
      <c r="G110" s="245"/>
      <c r="H110" s="244"/>
      <c r="I110" s="245"/>
      <c r="J110" s="244"/>
      <c r="K110" s="245"/>
      <c r="L110" s="37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77"/>
      <c r="N110" s="79" t="s">
        <v>55</v>
      </c>
      <c r="O110" s="79"/>
      <c r="P110" s="178"/>
      <c r="Q110" s="179"/>
      <c r="R110" s="180"/>
      <c r="S110" s="178" t="str">
        <f t="shared" si="5"/>
        <v>0</v>
      </c>
      <c r="T110" s="179" t="str">
        <f t="shared" si="5"/>
        <v>0</v>
      </c>
      <c r="U110" s="180"/>
      <c r="V110" s="178" t="str">
        <f t="shared" si="6"/>
        <v>0</v>
      </c>
      <c r="W110" s="179" t="str">
        <f t="shared" si="6"/>
        <v>0</v>
      </c>
      <c r="X110" s="180"/>
      <c r="Y110" s="178" t="str">
        <f t="shared" si="7"/>
        <v>0</v>
      </c>
      <c r="Z110" s="179" t="str">
        <f t="shared" si="7"/>
        <v>0</v>
      </c>
      <c r="AA110" s="180"/>
    </row>
    <row r="111" spans="1:27" s="121" customFormat="1" ht="20.100000000000001" hidden="1" customHeight="1" x14ac:dyDescent="0.25">
      <c r="A111" s="189" t="s">
        <v>56</v>
      </c>
      <c r="B111" s="189"/>
      <c r="C111" s="189"/>
      <c r="D111" s="189"/>
      <c r="E111" s="189"/>
      <c r="F111" s="250"/>
      <c r="G111" s="251"/>
      <c r="H111" s="250"/>
      <c r="I111" s="251"/>
      <c r="J111" s="250"/>
      <c r="K111" s="251"/>
      <c r="L111" s="68"/>
      <c r="M111" s="79"/>
      <c r="N111" s="79" t="s">
        <v>50</v>
      </c>
      <c r="O111" s="190"/>
      <c r="P111" s="191"/>
      <c r="Q111" s="192"/>
      <c r="R111" s="188"/>
      <c r="S111" s="191" t="str">
        <f t="shared" si="5"/>
        <v>0</v>
      </c>
      <c r="T111" s="192" t="str">
        <f t="shared" si="5"/>
        <v>0</v>
      </c>
      <c r="U111" s="188"/>
      <c r="V111" s="191" t="str">
        <f t="shared" si="6"/>
        <v>0</v>
      </c>
      <c r="W111" s="192" t="str">
        <f t="shared" si="6"/>
        <v>0</v>
      </c>
      <c r="X111" s="188"/>
      <c r="Y111" s="191" t="str">
        <f t="shared" si="7"/>
        <v>0</v>
      </c>
      <c r="Z111" s="192" t="str">
        <f t="shared" si="7"/>
        <v>0</v>
      </c>
      <c r="AA111" s="188"/>
    </row>
    <row r="112" spans="1:27" s="121" customFormat="1" ht="20.100000000000001" customHeight="1" x14ac:dyDescent="0.25">
      <c r="A112" s="671" t="s">
        <v>57</v>
      </c>
      <c r="B112" s="671"/>
      <c r="C112" s="671"/>
      <c r="D112" s="671"/>
      <c r="E112" s="671"/>
      <c r="F112" s="244"/>
      <c r="G112" s="245"/>
      <c r="H112" s="244"/>
      <c r="I112" s="245"/>
      <c r="J112" s="244"/>
      <c r="K112" s="245"/>
      <c r="L112" s="37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77"/>
      <c r="N112" s="79" t="s">
        <v>58</v>
      </c>
      <c r="O112" s="79"/>
      <c r="P112" s="178"/>
      <c r="Q112" s="179"/>
      <c r="R112" s="180"/>
      <c r="S112" s="178" t="str">
        <f t="shared" si="5"/>
        <v>0</v>
      </c>
      <c r="T112" s="179" t="str">
        <f t="shared" si="5"/>
        <v>0</v>
      </c>
      <c r="U112" s="180"/>
      <c r="V112" s="178" t="str">
        <f t="shared" si="6"/>
        <v>0</v>
      </c>
      <c r="W112" s="179" t="str">
        <f t="shared" si="6"/>
        <v>0</v>
      </c>
      <c r="X112" s="180"/>
      <c r="Y112" s="178" t="str">
        <f t="shared" si="7"/>
        <v>0</v>
      </c>
      <c r="Z112" s="179" t="str">
        <f t="shared" si="7"/>
        <v>0</v>
      </c>
      <c r="AA112" s="180"/>
    </row>
    <row r="113" spans="1:27" s="121" customFormat="1" ht="20.100000000000001" customHeight="1" x14ac:dyDescent="0.25">
      <c r="A113" s="681" t="s">
        <v>59</v>
      </c>
      <c r="B113" s="681"/>
      <c r="C113" s="681"/>
      <c r="D113" s="681"/>
      <c r="E113" s="681"/>
      <c r="F113" s="244"/>
      <c r="G113" s="245"/>
      <c r="H113" s="244"/>
      <c r="I113" s="245"/>
      <c r="J113" s="244"/>
      <c r="K113" s="245"/>
      <c r="L113" s="328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77"/>
      <c r="N113" s="79" t="s">
        <v>60</v>
      </c>
      <c r="O113" s="79"/>
      <c r="P113" s="178"/>
      <c r="Q113" s="179"/>
      <c r="R113" s="180"/>
      <c r="S113" s="178" t="str">
        <f t="shared" si="5"/>
        <v>0</v>
      </c>
      <c r="T113" s="179" t="str">
        <f t="shared" si="5"/>
        <v>0</v>
      </c>
      <c r="U113" s="180"/>
      <c r="V113" s="178" t="str">
        <f t="shared" si="6"/>
        <v>0</v>
      </c>
      <c r="W113" s="179" t="str">
        <f t="shared" si="6"/>
        <v>0</v>
      </c>
      <c r="X113" s="180"/>
      <c r="Y113" s="178" t="str">
        <f t="shared" si="7"/>
        <v>0</v>
      </c>
      <c r="Z113" s="179" t="str">
        <f t="shared" si="7"/>
        <v>0</v>
      </c>
      <c r="AA113" s="180"/>
    </row>
    <row r="114" spans="1:27" s="121" customFormat="1" ht="20.100000000000001" customHeight="1" x14ac:dyDescent="0.25">
      <c r="A114" s="678" t="s">
        <v>61</v>
      </c>
      <c r="B114" s="678"/>
      <c r="C114" s="678"/>
      <c r="D114" s="678"/>
      <c r="E114" s="678"/>
      <c r="F114" s="244"/>
      <c r="G114" s="245"/>
      <c r="H114" s="244"/>
      <c r="I114" s="245"/>
      <c r="J114" s="244"/>
      <c r="K114" s="245"/>
      <c r="L114" s="37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77"/>
      <c r="N114" s="79" t="s">
        <v>62</v>
      </c>
      <c r="O114" s="79"/>
      <c r="P114" s="178"/>
      <c r="Q114" s="179"/>
      <c r="R114" s="180"/>
      <c r="S114" s="178" t="str">
        <f t="shared" si="5"/>
        <v>0</v>
      </c>
      <c r="T114" s="179" t="str">
        <f t="shared" si="5"/>
        <v>0</v>
      </c>
      <c r="U114" s="180"/>
      <c r="V114" s="178" t="str">
        <f t="shared" si="6"/>
        <v>0</v>
      </c>
      <c r="W114" s="179" t="str">
        <f t="shared" si="6"/>
        <v>0</v>
      </c>
      <c r="X114" s="180"/>
      <c r="Y114" s="178" t="str">
        <f t="shared" si="7"/>
        <v>0</v>
      </c>
      <c r="Z114" s="179" t="str">
        <f t="shared" si="7"/>
        <v>0</v>
      </c>
      <c r="AA114" s="180"/>
    </row>
    <row r="115" spans="1:27" s="121" customFormat="1" ht="20.100000000000001" hidden="1" customHeight="1" x14ac:dyDescent="0.25">
      <c r="A115" s="672" t="s">
        <v>63</v>
      </c>
      <c r="B115" s="672"/>
      <c r="C115" s="672"/>
      <c r="D115" s="672"/>
      <c r="E115" s="672"/>
      <c r="F115" s="248"/>
      <c r="G115" s="249"/>
      <c r="H115" s="248"/>
      <c r="I115" s="249"/>
      <c r="J115" s="248"/>
      <c r="K115" s="249"/>
      <c r="L115" s="58"/>
      <c r="M115" s="53"/>
      <c r="N115" s="79" t="s">
        <v>50</v>
      </c>
      <c r="O115" s="193"/>
      <c r="P115" s="194"/>
      <c r="Q115" s="179"/>
      <c r="R115" s="180"/>
      <c r="S115" s="194" t="str">
        <f t="shared" si="5"/>
        <v>0</v>
      </c>
      <c r="T115" s="179" t="str">
        <f t="shared" si="5"/>
        <v>0</v>
      </c>
      <c r="U115" s="180"/>
      <c r="V115" s="194" t="str">
        <f t="shared" si="6"/>
        <v>0</v>
      </c>
      <c r="W115" s="179" t="str">
        <f t="shared" si="6"/>
        <v>0</v>
      </c>
      <c r="X115" s="180"/>
      <c r="Y115" s="194" t="str">
        <f t="shared" si="7"/>
        <v>0</v>
      </c>
      <c r="Z115" s="179" t="str">
        <f t="shared" si="7"/>
        <v>0</v>
      </c>
      <c r="AA115" s="180"/>
    </row>
    <row r="116" spans="1:27" s="121" customFormat="1" ht="20.100000000000001" hidden="1" customHeight="1" x14ac:dyDescent="0.25">
      <c r="A116" s="672" t="s">
        <v>64</v>
      </c>
      <c r="B116" s="672"/>
      <c r="C116" s="672"/>
      <c r="D116" s="672"/>
      <c r="E116" s="672"/>
      <c r="F116" s="248"/>
      <c r="G116" s="249"/>
      <c r="H116" s="248"/>
      <c r="I116" s="249"/>
      <c r="J116" s="248"/>
      <c r="K116" s="249"/>
      <c r="L116" s="58"/>
      <c r="M116" s="53"/>
      <c r="N116" s="79" t="s">
        <v>50</v>
      </c>
      <c r="O116" s="193"/>
      <c r="P116" s="194"/>
      <c r="Q116" s="179"/>
      <c r="R116" s="180"/>
      <c r="S116" s="194" t="str">
        <f t="shared" si="5"/>
        <v>0</v>
      </c>
      <c r="T116" s="179" t="str">
        <f t="shared" si="5"/>
        <v>0</v>
      </c>
      <c r="U116" s="180"/>
      <c r="V116" s="194" t="str">
        <f t="shared" si="6"/>
        <v>0</v>
      </c>
      <c r="W116" s="179" t="str">
        <f t="shared" si="6"/>
        <v>0</v>
      </c>
      <c r="X116" s="180"/>
      <c r="Y116" s="194" t="str">
        <f t="shared" si="7"/>
        <v>0</v>
      </c>
      <c r="Z116" s="179" t="str">
        <f t="shared" si="7"/>
        <v>0</v>
      </c>
      <c r="AA116" s="180"/>
    </row>
    <row r="117" spans="1:27" s="121" customFormat="1" ht="20.100000000000001" customHeight="1" x14ac:dyDescent="0.25">
      <c r="A117" s="678" t="s">
        <v>676</v>
      </c>
      <c r="B117" s="678"/>
      <c r="C117" s="678"/>
      <c r="D117" s="678"/>
      <c r="E117" s="678"/>
      <c r="F117" s="244"/>
      <c r="G117" s="245"/>
      <c r="H117" s="244"/>
      <c r="I117" s="245"/>
      <c r="J117" s="244"/>
      <c r="K117" s="245"/>
      <c r="L117" s="58"/>
      <c r="M117" s="53"/>
      <c r="N117" s="79" t="s">
        <v>65</v>
      </c>
      <c r="O117" s="56"/>
      <c r="P117" s="195"/>
      <c r="Q117" s="179"/>
      <c r="R117" s="180"/>
      <c r="S117" s="195" t="str">
        <f>IF(S$101&gt;0,+F117/S$101/8,"0")</f>
        <v>0</v>
      </c>
      <c r="T117" s="179" t="str">
        <f>IF(T$101&gt;0,+G117/T$101/8,"0")</f>
        <v>0</v>
      </c>
      <c r="U117" s="180"/>
      <c r="V117" s="195" t="str">
        <f t="shared" si="6"/>
        <v>0</v>
      </c>
      <c r="W117" s="179" t="str">
        <f t="shared" si="6"/>
        <v>0</v>
      </c>
      <c r="X117" s="180"/>
      <c r="Y117" s="195" t="str">
        <f t="shared" si="7"/>
        <v>0</v>
      </c>
      <c r="Z117" s="179" t="str">
        <f t="shared" si="7"/>
        <v>0</v>
      </c>
      <c r="AA117" s="180"/>
    </row>
    <row r="118" spans="1:27" s="121" customFormat="1" ht="20.100000000000001" hidden="1" customHeight="1" x14ac:dyDescent="0.25">
      <c r="A118" s="189" t="s">
        <v>66</v>
      </c>
      <c r="B118" s="189"/>
      <c r="C118" s="189"/>
      <c r="D118" s="189"/>
      <c r="E118" s="196"/>
      <c r="F118" s="326"/>
      <c r="G118" s="327"/>
      <c r="H118" s="326"/>
      <c r="I118" s="327"/>
      <c r="J118" s="326"/>
      <c r="K118" s="327"/>
      <c r="L118" s="58"/>
      <c r="M118" s="53"/>
      <c r="N118" s="79" t="s">
        <v>50</v>
      </c>
      <c r="O118" s="197"/>
      <c r="P118" s="198"/>
      <c r="Q118" s="199"/>
      <c r="R118" s="200"/>
      <c r="S118" s="198" t="str">
        <f>IF(S$101&gt;0,+F118/S$101,"0")</f>
        <v>0</v>
      </c>
      <c r="T118" s="199"/>
      <c r="U118" s="200"/>
      <c r="V118" s="198"/>
      <c r="W118" s="199"/>
      <c r="X118" s="200"/>
      <c r="Y118" s="198"/>
      <c r="Z118" s="199"/>
      <c r="AA118" s="200"/>
    </row>
    <row r="119" spans="1:27" s="121" customFormat="1" ht="20.100000000000001" customHeight="1" x14ac:dyDescent="0.25">
      <c r="A119" s="619" t="s">
        <v>67</v>
      </c>
      <c r="B119" s="619"/>
      <c r="C119" s="619"/>
      <c r="D119" s="619"/>
      <c r="E119" s="619"/>
      <c r="F119" s="201"/>
      <c r="G119" s="202"/>
      <c r="H119" s="244"/>
      <c r="I119" s="245"/>
      <c r="J119" s="244"/>
      <c r="K119" s="245"/>
      <c r="L119" s="58"/>
      <c r="M119" s="53"/>
      <c r="N119" s="79" t="s">
        <v>68</v>
      </c>
      <c r="O119" s="53"/>
      <c r="P119" s="178"/>
      <c r="Q119" s="179"/>
      <c r="R119" s="180"/>
      <c r="S119" s="178"/>
      <c r="T119" s="179"/>
      <c r="U119" s="180"/>
      <c r="V119" s="178" t="str">
        <f>IF(V$101&gt;0,+H119/V$101,"0")</f>
        <v>0</v>
      </c>
      <c r="W119" s="179" t="str">
        <f>IF(W$101&gt;0,+I119/W$101,"0")</f>
        <v>0</v>
      </c>
      <c r="X119" s="180"/>
      <c r="Y119" s="178" t="str">
        <f>IF(Y$101&gt;0,+J119/Y$101,"0")</f>
        <v>0</v>
      </c>
      <c r="Z119" s="179" t="str">
        <f>IF(Z$101&gt;0,+K119/Z$101,"0")</f>
        <v>0</v>
      </c>
      <c r="AA119" s="180"/>
    </row>
    <row r="120" spans="1:27" s="120" customFormat="1" ht="20.100000000000001" hidden="1" customHeight="1" x14ac:dyDescent="0.25">
      <c r="A120" s="576" t="s">
        <v>69</v>
      </c>
      <c r="B120" s="576"/>
      <c r="C120" s="576"/>
      <c r="D120" s="576"/>
      <c r="E120" s="576"/>
      <c r="F120" s="203"/>
      <c r="G120" s="204"/>
      <c r="H120" s="203"/>
      <c r="I120" s="203"/>
      <c r="J120" s="203"/>
      <c r="K120" s="204"/>
      <c r="L120" s="30"/>
      <c r="M120" s="53"/>
      <c r="N120" s="79" t="s">
        <v>70</v>
      </c>
      <c r="O120" s="193"/>
      <c r="P120" s="194"/>
      <c r="Q120" s="205"/>
      <c r="R120" s="180"/>
      <c r="S120" s="194"/>
      <c r="T120" s="205"/>
      <c r="U120" s="180"/>
      <c r="V120" s="194"/>
      <c r="W120" s="205"/>
      <c r="X120" s="180"/>
      <c r="Y120" s="194"/>
      <c r="Z120" s="205"/>
      <c r="AA120" s="180"/>
    </row>
    <row r="121" spans="1:27" s="121" customFormat="1" ht="20.100000000000001" hidden="1" customHeight="1" x14ac:dyDescent="0.25">
      <c r="A121" s="576" t="s">
        <v>71</v>
      </c>
      <c r="B121" s="576"/>
      <c r="C121" s="576"/>
      <c r="D121" s="576"/>
      <c r="E121" s="576"/>
      <c r="F121" s="203"/>
      <c r="G121" s="204"/>
      <c r="H121" s="203"/>
      <c r="I121" s="203"/>
      <c r="J121" s="203"/>
      <c r="K121" s="204"/>
      <c r="L121" s="30"/>
      <c r="M121" s="53"/>
      <c r="N121" s="206" t="s">
        <v>70</v>
      </c>
      <c r="O121" s="207"/>
      <c r="P121" s="194"/>
      <c r="Q121" s="179"/>
      <c r="R121" s="180"/>
      <c r="S121" s="194"/>
      <c r="T121" s="179"/>
      <c r="U121" s="180"/>
      <c r="V121" s="194"/>
      <c r="W121" s="179"/>
      <c r="X121" s="180"/>
      <c r="Y121" s="194"/>
      <c r="Z121" s="179"/>
      <c r="AA121" s="180"/>
    </row>
    <row r="122" spans="1:27" s="121" customFormat="1" ht="20.100000000000001" customHeight="1" x14ac:dyDescent="0.25">
      <c r="A122" s="152"/>
      <c r="B122" s="152"/>
      <c r="C122" s="152"/>
      <c r="D122" s="152"/>
      <c r="E122" s="152"/>
      <c r="F122" s="152"/>
      <c r="G122" s="152"/>
      <c r="H122" s="152"/>
      <c r="I122" s="79"/>
      <c r="J122" s="152"/>
      <c r="K122" s="152"/>
      <c r="L122" s="30"/>
      <c r="M122" s="53"/>
      <c r="N122" s="208" t="s">
        <v>72</v>
      </c>
      <c r="O122" s="209"/>
      <c r="P122" s="210" t="str">
        <f>IF(P101&gt;0,+(S122*S101+V122*V101+Y122*Y101)/P101,"0")</f>
        <v>0</v>
      </c>
      <c r="Q122" s="211" t="str">
        <f>IF(Q101&gt;0,+(T122*T101+W122*W101+Z122*Z101)/Q101,"0")</f>
        <v>0</v>
      </c>
      <c r="R122" s="212" t="str">
        <f>IF(P101&gt;0,IF(Q101&gt;0,+R104/R102,P122),Q122)</f>
        <v>0</v>
      </c>
      <c r="S122" s="210" t="str">
        <f>IF(S101&gt;0,+S104/S102,"0")</f>
        <v>0</v>
      </c>
      <c r="T122" s="211" t="str">
        <f>IF(T101&gt;0,+T104/T102,"0")</f>
        <v>0</v>
      </c>
      <c r="U122" s="212" t="str">
        <f>IF(S101&gt;0,IF(T101&gt;0,+U104/U102,S122),T122)</f>
        <v>0</v>
      </c>
      <c r="V122" s="210" t="str">
        <f>IF(V101&gt;0,+V104/V102,"0")</f>
        <v>0</v>
      </c>
      <c r="W122" s="211" t="str">
        <f>IF(W101&gt;0,+W104/W102,"0")</f>
        <v>0</v>
      </c>
      <c r="X122" s="212" t="str">
        <f>IF(V101&gt;0,IF(W101&gt;0,+X104/X102,V122),W122)</f>
        <v>0</v>
      </c>
      <c r="Y122" s="210" t="str">
        <f>IF(Y101&gt;0,+Y104/Y102,"0")</f>
        <v>0</v>
      </c>
      <c r="Z122" s="211" t="str">
        <f>IF(Z101&gt;0,+Z104/Z102,"0")</f>
        <v>0</v>
      </c>
      <c r="AA122" s="212" t="str">
        <f>IF(Y101&gt;0,IF(Z101&gt;0,+AA104/AA102,Y122),Z122)</f>
        <v>0</v>
      </c>
    </row>
    <row r="123" spans="1:27" s="121" customFormat="1" ht="20.100000000000001" customHeight="1" x14ac:dyDescent="0.25">
      <c r="A123" s="679" t="s">
        <v>73</v>
      </c>
      <c r="B123" s="679"/>
      <c r="C123" s="679"/>
      <c r="D123" s="679"/>
      <c r="E123" s="679"/>
      <c r="F123" s="679"/>
      <c r="G123" s="679"/>
      <c r="H123" s="679"/>
      <c r="I123" s="679"/>
      <c r="J123" s="679"/>
      <c r="K123" s="679"/>
      <c r="L123" s="30"/>
      <c r="M123" s="53"/>
      <c r="N123" s="79" t="s">
        <v>74</v>
      </c>
      <c r="O123" s="153"/>
      <c r="P123" s="79"/>
      <c r="Q123" s="79"/>
      <c r="R123" s="79"/>
      <c r="S123" s="79"/>
      <c r="T123" s="79"/>
      <c r="U123" s="79"/>
      <c r="V123" s="79"/>
      <c r="W123" s="79"/>
      <c r="X123" s="79"/>
    </row>
    <row r="124" spans="1:27" s="121" customFormat="1" ht="20.100000000000001" customHeight="1" x14ac:dyDescent="0.25">
      <c r="A124" s="575" t="s">
        <v>678</v>
      </c>
      <c r="B124" s="575"/>
      <c r="C124" s="575"/>
      <c r="D124" s="575"/>
      <c r="E124" s="575"/>
      <c r="F124" s="575"/>
      <c r="G124" s="575"/>
      <c r="H124" s="575"/>
      <c r="I124" s="575"/>
      <c r="J124" s="575"/>
      <c r="K124" s="575"/>
      <c r="L124" s="30"/>
      <c r="M124" s="53"/>
      <c r="N124" s="152"/>
      <c r="O124" s="153"/>
      <c r="P124" s="79"/>
      <c r="Q124" s="79"/>
      <c r="R124" s="79"/>
      <c r="S124" s="79"/>
      <c r="T124" s="79"/>
      <c r="U124" s="79"/>
      <c r="V124" s="79"/>
      <c r="W124" s="79"/>
      <c r="X124" s="79"/>
    </row>
    <row r="125" spans="1:27" s="121" customFormat="1" ht="28.5" customHeight="1" x14ac:dyDescent="0.25">
      <c r="A125" s="680" t="s">
        <v>781</v>
      </c>
      <c r="B125" s="680"/>
      <c r="C125" s="680"/>
      <c r="D125" s="680"/>
      <c r="E125" s="680"/>
      <c r="F125" s="680"/>
      <c r="G125" s="680"/>
      <c r="H125" s="680"/>
      <c r="I125" s="680"/>
      <c r="J125" s="680"/>
      <c r="K125" s="680"/>
      <c r="L125" s="30"/>
      <c r="M125" s="53"/>
      <c r="N125" s="152"/>
      <c r="O125" s="153"/>
      <c r="P125" s="79"/>
      <c r="Q125" s="79"/>
      <c r="R125" s="79"/>
      <c r="S125" s="79"/>
      <c r="T125" s="79"/>
      <c r="U125" s="79"/>
      <c r="V125" s="79"/>
      <c r="W125" s="79"/>
      <c r="X125" s="79"/>
    </row>
    <row r="126" spans="1:27" s="121" customFormat="1" ht="27.75" customHeight="1" x14ac:dyDescent="0.25">
      <c r="A126" s="676" t="s">
        <v>680</v>
      </c>
      <c r="B126" s="676"/>
      <c r="C126" s="676"/>
      <c r="D126" s="676"/>
      <c r="E126" s="676"/>
      <c r="F126" s="676"/>
      <c r="G126" s="676"/>
      <c r="H126" s="676"/>
      <c r="I126" s="676"/>
      <c r="J126" s="676"/>
      <c r="K126" s="676"/>
      <c r="L126" s="30"/>
      <c r="M126" s="53"/>
      <c r="N126" s="152"/>
      <c r="O126" s="153"/>
      <c r="P126" s="79"/>
      <c r="Q126" s="79"/>
      <c r="R126" s="79"/>
      <c r="S126" s="79"/>
      <c r="T126" s="79"/>
      <c r="U126" s="79"/>
      <c r="V126" s="79"/>
      <c r="W126" s="79"/>
      <c r="X126" s="79"/>
    </row>
    <row r="127" spans="1:27" s="121" customFormat="1" ht="20.100000000000001" customHeight="1" x14ac:dyDescent="0.25">
      <c r="A127" s="677" t="s">
        <v>675</v>
      </c>
      <c r="B127" s="677"/>
      <c r="C127" s="677"/>
      <c r="D127" s="677"/>
      <c r="E127" s="677"/>
      <c r="F127" s="677"/>
      <c r="G127" s="677"/>
      <c r="H127" s="677"/>
      <c r="I127" s="677"/>
      <c r="J127" s="677"/>
      <c r="K127" s="677"/>
      <c r="L127" s="30"/>
      <c r="M127" s="53"/>
      <c r="N127" s="152"/>
      <c r="O127" s="153"/>
      <c r="P127" s="79"/>
      <c r="Q127" s="79"/>
      <c r="R127" s="79"/>
      <c r="S127" s="79"/>
      <c r="T127" s="79"/>
      <c r="U127" s="79"/>
      <c r="V127" s="79"/>
      <c r="W127" s="79"/>
      <c r="X127" s="79"/>
    </row>
    <row r="128" spans="1:27" s="121" customFormat="1" ht="20.100000000000001" customHeight="1" x14ac:dyDescent="0.25">
      <c r="A128" s="677" t="s">
        <v>681</v>
      </c>
      <c r="B128" s="677"/>
      <c r="C128" s="677"/>
      <c r="D128" s="677"/>
      <c r="E128" s="677"/>
      <c r="F128" s="677"/>
      <c r="G128" s="677"/>
      <c r="H128" s="677"/>
      <c r="I128" s="677"/>
      <c r="J128" s="677"/>
      <c r="K128" s="677"/>
      <c r="L128" s="30"/>
      <c r="M128" s="53"/>
      <c r="N128" s="152"/>
      <c r="O128" s="153"/>
      <c r="P128" s="79"/>
      <c r="Q128" s="79"/>
      <c r="R128" s="79"/>
      <c r="S128" s="79"/>
      <c r="T128" s="79"/>
      <c r="U128" s="79"/>
      <c r="V128" s="79"/>
      <c r="W128" s="79"/>
      <c r="X128" s="79"/>
    </row>
    <row r="129" spans="1:24" s="121" customFormat="1" ht="20.100000000000001" customHeight="1" x14ac:dyDescent="0.25">
      <c r="A129" s="677" t="s">
        <v>682</v>
      </c>
      <c r="B129" s="677"/>
      <c r="C129" s="677"/>
      <c r="D129" s="677"/>
      <c r="E129" s="677"/>
      <c r="F129" s="677"/>
      <c r="G129" s="677"/>
      <c r="H129" s="677"/>
      <c r="I129" s="677"/>
      <c r="J129" s="677"/>
      <c r="K129" s="677"/>
      <c r="L129" s="30"/>
      <c r="M129" s="53"/>
      <c r="N129" s="152"/>
      <c r="O129" s="153"/>
      <c r="P129" s="79"/>
      <c r="Q129" s="79"/>
      <c r="R129" s="79"/>
      <c r="S129" s="79"/>
      <c r="T129" s="79"/>
      <c r="U129" s="79"/>
      <c r="V129" s="79"/>
      <c r="W129" s="79"/>
      <c r="X129" s="79"/>
    </row>
    <row r="130" spans="1:24" s="121" customFormat="1" ht="20.100000000000001" customHeight="1" x14ac:dyDescent="0.25">
      <c r="A130" s="677" t="s">
        <v>779</v>
      </c>
      <c r="B130" s="677"/>
      <c r="C130" s="677"/>
      <c r="D130" s="677"/>
      <c r="E130" s="677"/>
      <c r="F130" s="677"/>
      <c r="G130" s="677"/>
      <c r="H130" s="677"/>
      <c r="I130" s="677"/>
      <c r="J130" s="677"/>
      <c r="K130" s="677"/>
      <c r="L130" s="30"/>
      <c r="M130" s="53"/>
      <c r="N130" s="152"/>
      <c r="O130" s="153"/>
      <c r="P130" s="79"/>
      <c r="Q130" s="79"/>
      <c r="R130" s="79"/>
      <c r="S130" s="79"/>
      <c r="T130" s="79"/>
      <c r="U130" s="79"/>
      <c r="V130" s="79"/>
      <c r="W130" s="79"/>
      <c r="X130" s="79"/>
    </row>
    <row r="131" spans="1:24" s="121" customFormat="1" ht="20.100000000000001" customHeight="1" x14ac:dyDescent="0.25">
      <c r="A131" s="677" t="s">
        <v>780</v>
      </c>
      <c r="B131" s="677"/>
      <c r="C131" s="677"/>
      <c r="D131" s="677"/>
      <c r="E131" s="677"/>
      <c r="F131" s="677"/>
      <c r="G131" s="677"/>
      <c r="H131" s="677"/>
      <c r="I131" s="677"/>
      <c r="J131" s="677"/>
      <c r="K131" s="677"/>
      <c r="L131" s="30"/>
      <c r="M131" s="53"/>
      <c r="N131" s="152"/>
      <c r="O131" s="153"/>
      <c r="P131" s="79"/>
      <c r="Q131" s="79"/>
      <c r="R131" s="79"/>
      <c r="S131" s="79"/>
      <c r="T131" s="79"/>
      <c r="U131" s="79"/>
      <c r="V131" s="79"/>
      <c r="W131" s="79"/>
      <c r="X131" s="79"/>
    </row>
    <row r="132" spans="1:24" s="121" customFormat="1" ht="20.100000000000001" customHeight="1" x14ac:dyDescent="0.25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30"/>
      <c r="M132" s="53"/>
      <c r="N132" s="152"/>
      <c r="O132" s="153"/>
      <c r="P132" s="79"/>
      <c r="Q132" s="79"/>
      <c r="R132" s="79"/>
      <c r="S132" s="79"/>
      <c r="T132" s="79"/>
      <c r="U132" s="79"/>
      <c r="V132" s="79"/>
      <c r="W132" s="79"/>
      <c r="X132" s="79"/>
    </row>
    <row r="133" spans="1:24" s="121" customFormat="1" ht="20.100000000000001" customHeight="1" x14ac:dyDescent="0.25">
      <c r="A133" s="687" t="s">
        <v>684</v>
      </c>
      <c r="B133" s="585"/>
      <c r="C133" s="585"/>
      <c r="D133" s="585"/>
      <c r="E133" s="585"/>
      <c r="F133" s="585"/>
      <c r="G133" s="585"/>
      <c r="H133" s="585"/>
      <c r="I133" s="585"/>
      <c r="J133" s="585"/>
      <c r="K133" s="585"/>
      <c r="L133" s="66"/>
      <c r="M133" s="53"/>
      <c r="N133" s="152"/>
      <c r="O133" s="153"/>
      <c r="P133" s="79"/>
      <c r="Q133" s="79"/>
      <c r="R133" s="79"/>
      <c r="S133" s="79"/>
      <c r="T133" s="79"/>
      <c r="U133" s="79"/>
      <c r="V133" s="79"/>
      <c r="W133" s="79"/>
      <c r="X133" s="79"/>
    </row>
    <row r="134" spans="1:24" s="121" customFormat="1" ht="20.100000000000001" customHeight="1" x14ac:dyDescent="0.25">
      <c r="A134" s="682" t="s">
        <v>798</v>
      </c>
      <c r="B134" s="682"/>
      <c r="C134" s="682"/>
      <c r="D134" s="682"/>
      <c r="E134" s="682"/>
      <c r="F134" s="682"/>
      <c r="G134" s="682"/>
      <c r="H134" s="682"/>
      <c r="I134" s="682"/>
      <c r="J134" s="682"/>
      <c r="K134" s="682"/>
      <c r="L134" s="66"/>
      <c r="M134" s="53"/>
      <c r="N134" s="152"/>
      <c r="O134" s="153"/>
      <c r="P134" s="79"/>
      <c r="Q134" s="79"/>
      <c r="R134" s="79"/>
      <c r="S134" s="79"/>
      <c r="T134" s="79"/>
      <c r="U134" s="79"/>
      <c r="V134" s="79"/>
      <c r="W134" s="79"/>
      <c r="X134" s="79"/>
    </row>
    <row r="135" spans="1:24" s="98" customFormat="1" ht="20.100000000000001" customHeight="1" x14ac:dyDescent="0.2">
      <c r="A135" s="562" t="s">
        <v>719</v>
      </c>
      <c r="B135" s="562"/>
      <c r="C135" s="562"/>
      <c r="D135" s="562"/>
      <c r="E135" s="562"/>
      <c r="F135" s="562"/>
      <c r="G135" s="562"/>
      <c r="H135" s="562"/>
      <c r="I135" s="562"/>
      <c r="J135" s="562"/>
      <c r="K135" s="562"/>
      <c r="L135" s="345"/>
      <c r="M135" s="346"/>
      <c r="N135" s="347"/>
      <c r="O135" s="348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24" s="123" customFormat="1" ht="20.100000000000001" customHeight="1" x14ac:dyDescent="0.25">
      <c r="A136" s="214"/>
      <c r="B136" s="214"/>
      <c r="C136" s="214"/>
      <c r="D136" s="214"/>
      <c r="E136" s="214"/>
      <c r="G136" s="214"/>
      <c r="H136" s="99" t="s">
        <v>10</v>
      </c>
      <c r="I136" s="252" t="b">
        <v>0</v>
      </c>
      <c r="J136" s="99"/>
      <c r="K136" s="317" t="b">
        <v>0</v>
      </c>
      <c r="M136" s="80"/>
      <c r="N136" s="215" t="str">
        <f>+IF(I136=TRUE,"1","0")</f>
        <v>0</v>
      </c>
      <c r="O136" s="215"/>
      <c r="P136" s="216">
        <f>N136*1</f>
        <v>0</v>
      </c>
      <c r="Q136" s="219"/>
      <c r="R136" s="80"/>
      <c r="S136" s="80"/>
      <c r="T136" s="80"/>
      <c r="U136" s="80"/>
      <c r="V136" s="80"/>
      <c r="W136" s="80"/>
      <c r="X136" s="80"/>
    </row>
    <row r="137" spans="1:24" s="121" customFormat="1" ht="20.100000000000001" customHeight="1" x14ac:dyDescent="0.2">
      <c r="A137" s="217"/>
      <c r="B137" s="218"/>
      <c r="C137" s="218"/>
      <c r="D137" s="218"/>
      <c r="E137" s="218"/>
      <c r="G137" s="218"/>
      <c r="H137" s="294" t="s">
        <v>721</v>
      </c>
      <c r="I137" s="329" t="b">
        <v>0</v>
      </c>
      <c r="J137" s="218"/>
      <c r="K137" s="218"/>
      <c r="L137" s="43" t="str">
        <f>IF(P136+P137+P138&gt;1,"Scegliere una sola opzione","")</f>
        <v/>
      </c>
      <c r="M137" s="53"/>
      <c r="N137" s="215" t="str">
        <f>+IF(I137=TRUE,"1","0")</f>
        <v>0</v>
      </c>
      <c r="O137" s="153"/>
      <c r="P137" s="216">
        <f t="shared" ref="P137:P138" si="8">N137*1</f>
        <v>0</v>
      </c>
      <c r="Q137" s="79"/>
      <c r="R137" s="79"/>
      <c r="S137" s="79"/>
      <c r="T137" s="79"/>
      <c r="U137" s="79"/>
      <c r="V137" s="79"/>
      <c r="W137" s="79"/>
      <c r="X137" s="79"/>
    </row>
    <row r="138" spans="1:24" s="122" customFormat="1" ht="20.100000000000001" customHeight="1" x14ac:dyDescent="0.25">
      <c r="A138" s="221"/>
      <c r="B138" s="221"/>
      <c r="C138" s="221"/>
      <c r="D138" s="221"/>
      <c r="E138" s="221"/>
      <c r="F138" s="221"/>
      <c r="G138" s="221"/>
      <c r="H138" s="296" t="s">
        <v>720</v>
      </c>
      <c r="I138" s="330" t="b">
        <v>0</v>
      </c>
      <c r="J138" s="221"/>
      <c r="K138" s="221"/>
      <c r="L138" s="36"/>
      <c r="M138" s="80"/>
      <c r="N138" s="215" t="str">
        <f>+IF(I138=TRUE,"1","0")</f>
        <v>0</v>
      </c>
      <c r="O138" s="79"/>
      <c r="P138" s="216">
        <f t="shared" si="8"/>
        <v>0</v>
      </c>
      <c r="Q138" s="80"/>
      <c r="R138" s="80"/>
      <c r="S138" s="80"/>
      <c r="T138" s="80"/>
      <c r="U138" s="80"/>
      <c r="V138" s="80"/>
      <c r="W138" s="80"/>
      <c r="X138" s="80"/>
    </row>
    <row r="139" spans="1:24" s="122" customFormat="1" ht="39.75" customHeight="1" x14ac:dyDescent="0.25">
      <c r="A139" s="80"/>
      <c r="B139" s="673" t="s">
        <v>776</v>
      </c>
      <c r="C139" s="674"/>
      <c r="D139" s="674"/>
      <c r="E139" s="674"/>
      <c r="F139" s="674"/>
      <c r="G139" s="674"/>
      <c r="H139" s="674"/>
      <c r="I139" s="674"/>
      <c r="J139" s="674"/>
      <c r="K139" s="675"/>
      <c r="L139" s="47"/>
      <c r="M139" s="80"/>
      <c r="N139" s="219"/>
      <c r="O139" s="80"/>
      <c r="P139" s="219"/>
      <c r="Q139" s="80"/>
      <c r="R139" s="80"/>
      <c r="S139" s="80"/>
      <c r="T139" s="80"/>
      <c r="U139" s="80"/>
      <c r="V139" s="80"/>
      <c r="W139" s="80"/>
      <c r="X139" s="80"/>
    </row>
    <row r="140" spans="1:24" s="122" customFormat="1" ht="31.5" customHeight="1" x14ac:dyDescent="0.25">
      <c r="A140" s="80"/>
      <c r="B140" s="684" t="s">
        <v>777</v>
      </c>
      <c r="C140" s="685"/>
      <c r="D140" s="685"/>
      <c r="E140" s="685"/>
      <c r="F140" s="685"/>
      <c r="G140" s="685"/>
      <c r="H140" s="685"/>
      <c r="I140" s="685"/>
      <c r="J140" s="685"/>
      <c r="K140" s="686"/>
      <c r="L140" s="60"/>
      <c r="M140" s="80"/>
      <c r="N140" s="219"/>
      <c r="O140" s="80"/>
      <c r="P140" s="219"/>
      <c r="Q140" s="80"/>
      <c r="R140" s="80"/>
      <c r="S140" s="80"/>
      <c r="T140" s="80"/>
      <c r="U140" s="80"/>
      <c r="V140" s="80"/>
      <c r="W140" s="80"/>
      <c r="X140" s="80"/>
    </row>
    <row r="141" spans="1:24" s="122" customFormat="1" ht="20.100000000000001" customHeight="1" x14ac:dyDescent="0.25">
      <c r="F141" s="297"/>
      <c r="G141" s="297"/>
      <c r="H141" s="297"/>
      <c r="I141" s="297"/>
      <c r="J141" s="297"/>
      <c r="K141" s="297"/>
      <c r="L141" s="43"/>
      <c r="M141" s="80"/>
      <c r="N141" s="219"/>
      <c r="O141" s="80"/>
      <c r="P141" s="219"/>
      <c r="Q141" s="80"/>
      <c r="R141" s="80"/>
      <c r="S141" s="80"/>
      <c r="T141" s="80"/>
      <c r="U141" s="80"/>
      <c r="V141" s="80"/>
      <c r="W141" s="80"/>
      <c r="X141" s="80"/>
    </row>
    <row r="142" spans="1:24" s="122" customFormat="1" ht="29.25" customHeight="1" x14ac:dyDescent="0.25">
      <c r="A142" s="670" t="s">
        <v>789</v>
      </c>
      <c r="B142" s="670"/>
      <c r="C142" s="670"/>
      <c r="D142" s="670"/>
      <c r="E142" s="670"/>
      <c r="G142" s="343" t="s">
        <v>733</v>
      </c>
      <c r="H142" s="361" t="s">
        <v>793</v>
      </c>
      <c r="I142" s="359">
        <f>(SUM(D44:K44)-(D52+F52+H52+J52))/2</f>
        <v>0</v>
      </c>
      <c r="J142" s="691" t="s">
        <v>795</v>
      </c>
      <c r="K142" s="692"/>
      <c r="L142" s="43"/>
      <c r="M142" s="80"/>
      <c r="N142" s="215"/>
      <c r="O142" s="80"/>
      <c r="P142" s="219"/>
      <c r="Q142" s="80"/>
      <c r="R142" s="80"/>
      <c r="S142" s="80"/>
      <c r="T142" s="80"/>
      <c r="U142" s="80"/>
      <c r="V142" s="80"/>
      <c r="W142" s="80"/>
      <c r="X142" s="80"/>
    </row>
    <row r="143" spans="1:24" s="122" customFormat="1" ht="20.100000000000001" customHeight="1" x14ac:dyDescent="0.25">
      <c r="J143" s="360"/>
      <c r="K143" s="360"/>
      <c r="L143" s="81"/>
      <c r="M143" s="80"/>
      <c r="N143" s="215"/>
      <c r="O143" s="80"/>
      <c r="P143" s="219"/>
      <c r="Q143" s="80"/>
      <c r="R143" s="80"/>
      <c r="S143" s="80"/>
      <c r="T143" s="80"/>
      <c r="U143" s="80"/>
      <c r="V143" s="80"/>
      <c r="W143" s="80"/>
      <c r="X143" s="80"/>
    </row>
    <row r="144" spans="1:24" s="121" customFormat="1" ht="20.100000000000001" customHeight="1" x14ac:dyDescent="0.2">
      <c r="A144" s="683" t="s">
        <v>787</v>
      </c>
      <c r="B144" s="683"/>
      <c r="C144" s="683"/>
      <c r="D144" s="683"/>
      <c r="E144" s="683"/>
      <c r="F144" s="683"/>
      <c r="G144" s="683"/>
      <c r="H144" s="683"/>
      <c r="I144" s="683"/>
      <c r="J144" s="683"/>
      <c r="K144" s="683"/>
      <c r="L144" s="63"/>
      <c r="M144" s="53"/>
      <c r="N144" s="152"/>
      <c r="O144" s="153"/>
      <c r="P144" s="79"/>
      <c r="Q144" s="79"/>
      <c r="R144" s="79"/>
      <c r="S144" s="79"/>
      <c r="T144" s="79"/>
      <c r="U144" s="79"/>
      <c r="V144" s="79"/>
      <c r="W144" s="79"/>
      <c r="X144" s="79"/>
    </row>
    <row r="145" spans="1:24" s="122" customFormat="1" ht="20.100000000000001" customHeight="1" x14ac:dyDescent="0.25">
      <c r="A145" s="221"/>
      <c r="B145" s="652" t="s">
        <v>722</v>
      </c>
      <c r="C145" s="652"/>
      <c r="D145" s="652"/>
      <c r="E145" s="652"/>
      <c r="F145" s="652"/>
      <c r="G145" s="652"/>
      <c r="H145" s="652"/>
      <c r="I145" s="652"/>
      <c r="J145" s="652"/>
      <c r="K145" s="331" t="b">
        <v>0</v>
      </c>
      <c r="L145" s="36"/>
      <c r="M145" s="54"/>
      <c r="N145" s="215" t="str">
        <f>+IF(K145=TRUE,"1","0")</f>
        <v>0</v>
      </c>
      <c r="O145" s="54"/>
      <c r="P145" s="216">
        <f t="shared" ref="P145:P149" si="9">N145*1</f>
        <v>0</v>
      </c>
      <c r="Q145" s="54"/>
      <c r="R145" s="54"/>
      <c r="S145" s="80"/>
      <c r="T145" s="80"/>
      <c r="U145" s="80"/>
      <c r="V145" s="80"/>
      <c r="W145" s="80"/>
      <c r="X145" s="80"/>
    </row>
    <row r="146" spans="1:24" s="123" customFormat="1" ht="20.100000000000001" customHeight="1" x14ac:dyDescent="0.25">
      <c r="A146" s="214"/>
      <c r="B146" s="652" t="s">
        <v>723</v>
      </c>
      <c r="C146" s="652"/>
      <c r="D146" s="652"/>
      <c r="E146" s="652"/>
      <c r="F146" s="652"/>
      <c r="G146" s="652" t="b">
        <v>0</v>
      </c>
      <c r="H146" s="652"/>
      <c r="I146" s="652"/>
      <c r="J146" s="652"/>
      <c r="K146" s="332" t="b">
        <v>0</v>
      </c>
      <c r="L146" s="57"/>
      <c r="M146" s="80"/>
      <c r="N146" s="215" t="str">
        <f>+IF(K146=TRUE,"1","0")</f>
        <v>0</v>
      </c>
      <c r="P146" s="216">
        <f t="shared" si="9"/>
        <v>0</v>
      </c>
      <c r="R146" s="80"/>
      <c r="S146" s="80"/>
      <c r="T146" s="80"/>
      <c r="U146" s="80"/>
      <c r="V146" s="80"/>
      <c r="W146" s="80"/>
      <c r="X146" s="80"/>
    </row>
    <row r="147" spans="1:24" s="122" customFormat="1" ht="20.100000000000001" customHeight="1" x14ac:dyDescent="0.25">
      <c r="A147" s="80"/>
      <c r="B147" s="652" t="s">
        <v>724</v>
      </c>
      <c r="C147" s="652"/>
      <c r="D147" s="652"/>
      <c r="E147" s="652"/>
      <c r="F147" s="652"/>
      <c r="G147" s="652"/>
      <c r="H147" s="652"/>
      <c r="I147" s="652"/>
      <c r="J147" s="652"/>
      <c r="K147" s="333" t="b">
        <v>0</v>
      </c>
      <c r="M147" s="54"/>
      <c r="N147" s="215" t="str">
        <f t="shared" ref="N147:N149" si="10">+IF(K147=TRUE,"1","0")</f>
        <v>0</v>
      </c>
      <c r="O147" s="54"/>
      <c r="P147" s="216">
        <f>N147*1</f>
        <v>0</v>
      </c>
      <c r="Q147" s="54"/>
      <c r="R147" s="54"/>
      <c r="S147" s="80"/>
      <c r="T147" s="80"/>
      <c r="U147" s="80"/>
      <c r="V147" s="80"/>
      <c r="W147" s="80"/>
      <c r="X147" s="80"/>
    </row>
    <row r="148" spans="1:24" s="122" customFormat="1" ht="27.75" customHeight="1" x14ac:dyDescent="0.25">
      <c r="A148" s="220"/>
      <c r="B148" s="652" t="s">
        <v>725</v>
      </c>
      <c r="C148" s="652"/>
      <c r="D148" s="652"/>
      <c r="E148" s="652"/>
      <c r="F148" s="652"/>
      <c r="G148" s="652"/>
      <c r="H148" s="652"/>
      <c r="I148" s="652"/>
      <c r="J148" s="652"/>
      <c r="K148" s="334" t="b">
        <v>0</v>
      </c>
      <c r="L148" s="36"/>
      <c r="M148" s="54"/>
      <c r="N148" s="215" t="str">
        <f t="shared" si="10"/>
        <v>0</v>
      </c>
      <c r="O148" s="54"/>
      <c r="P148" s="216">
        <f t="shared" si="9"/>
        <v>0</v>
      </c>
      <c r="Q148" s="54"/>
      <c r="R148" s="54"/>
      <c r="S148" s="80"/>
      <c r="T148" s="80"/>
      <c r="U148" s="80"/>
      <c r="V148" s="80"/>
      <c r="W148" s="80"/>
      <c r="X148" s="80"/>
    </row>
    <row r="149" spans="1:24" s="122" customFormat="1" ht="21" customHeight="1" x14ac:dyDescent="0.25">
      <c r="A149" s="220"/>
      <c r="B149" s="652" t="s">
        <v>726</v>
      </c>
      <c r="C149" s="652"/>
      <c r="D149" s="652"/>
      <c r="E149" s="652"/>
      <c r="F149" s="652"/>
      <c r="G149" s="652"/>
      <c r="H149" s="652"/>
      <c r="I149" s="652"/>
      <c r="J149" s="652"/>
      <c r="K149" s="334" t="b">
        <v>0</v>
      </c>
      <c r="L149" s="36"/>
      <c r="M149" s="54"/>
      <c r="N149" s="215" t="str">
        <f t="shared" si="10"/>
        <v>0</v>
      </c>
      <c r="O149" s="54"/>
      <c r="P149" s="216">
        <f t="shared" si="9"/>
        <v>0</v>
      </c>
      <c r="Q149" s="54"/>
      <c r="R149" s="54"/>
      <c r="S149" s="80"/>
      <c r="T149" s="80"/>
      <c r="U149" s="80"/>
      <c r="V149" s="80"/>
      <c r="W149" s="80"/>
      <c r="X149" s="80"/>
    </row>
    <row r="150" spans="1:24" s="122" customFormat="1" ht="24.75" customHeight="1" x14ac:dyDescent="0.25">
      <c r="A150" s="298"/>
      <c r="B150" s="668" t="s">
        <v>727</v>
      </c>
      <c r="C150" s="668"/>
      <c r="D150" s="669"/>
      <c r="E150" s="688" t="s">
        <v>686</v>
      </c>
      <c r="F150" s="689"/>
      <c r="G150" s="689"/>
      <c r="H150" s="689"/>
      <c r="I150" s="689"/>
      <c r="J150" s="689"/>
      <c r="K150" s="690"/>
      <c r="L150" s="36"/>
      <c r="M150" s="54"/>
      <c r="N150" s="215"/>
      <c r="O150" s="54"/>
      <c r="P150" s="219"/>
      <c r="Q150" s="54"/>
      <c r="R150" s="54"/>
      <c r="S150" s="80"/>
      <c r="T150" s="80"/>
      <c r="U150" s="80"/>
      <c r="V150" s="80"/>
      <c r="W150" s="80"/>
      <c r="X150" s="80"/>
    </row>
    <row r="151" spans="1:24" s="121" customFormat="1" ht="24" customHeight="1" x14ac:dyDescent="0.2">
      <c r="A151" s="341"/>
      <c r="B151" s="652" t="s">
        <v>790</v>
      </c>
      <c r="C151" s="652"/>
      <c r="D151" s="652"/>
      <c r="E151" s="652"/>
      <c r="F151" s="652"/>
      <c r="G151" s="652"/>
      <c r="H151" s="652"/>
      <c r="I151" s="652"/>
      <c r="J151" s="652"/>
      <c r="K151" s="331" t="b">
        <v>0</v>
      </c>
      <c r="L151" s="63"/>
      <c r="M151" s="53"/>
      <c r="N151" s="215" t="str">
        <f>+IF(K151=TRUE,"1","0")</f>
        <v>0</v>
      </c>
      <c r="O151" s="54"/>
      <c r="P151" s="216">
        <f>N151*1</f>
        <v>0</v>
      </c>
      <c r="Q151" s="79"/>
      <c r="R151" s="79"/>
      <c r="S151" s="79"/>
      <c r="T151" s="79"/>
      <c r="U151" s="79"/>
      <c r="V151" s="79"/>
      <c r="W151" s="79"/>
      <c r="X151" s="79"/>
    </row>
    <row r="152" spans="1:24" s="122" customFormat="1" ht="20.100000000000001" customHeight="1" x14ac:dyDescent="0.25">
      <c r="A152" s="562" t="s">
        <v>788</v>
      </c>
      <c r="B152" s="562"/>
      <c r="C152" s="562"/>
      <c r="D152" s="562"/>
      <c r="E152" s="562"/>
      <c r="F152" s="562"/>
      <c r="G152" s="562"/>
      <c r="H152" s="562"/>
      <c r="I152" s="562"/>
      <c r="J152" s="562"/>
      <c r="K152" s="562"/>
      <c r="L152" s="36"/>
      <c r="M152" s="54"/>
      <c r="N152" s="54"/>
      <c r="O152" s="54"/>
      <c r="P152" s="54"/>
      <c r="Q152" s="54"/>
      <c r="R152" s="54"/>
      <c r="S152" s="80"/>
      <c r="T152" s="80"/>
      <c r="U152" s="80"/>
      <c r="V152" s="80"/>
      <c r="W152" s="80"/>
      <c r="X152" s="80"/>
    </row>
    <row r="153" spans="1:24" s="122" customFormat="1" ht="24" customHeight="1" x14ac:dyDescent="0.25">
      <c r="A153" s="221"/>
      <c r="B153" s="652" t="s">
        <v>728</v>
      </c>
      <c r="C153" s="652"/>
      <c r="D153" s="652"/>
      <c r="E153" s="652"/>
      <c r="F153" s="652"/>
      <c r="G153" s="652"/>
      <c r="H153" s="652"/>
      <c r="I153" s="652"/>
      <c r="J153" s="652"/>
      <c r="K153" s="331" t="b">
        <v>0</v>
      </c>
      <c r="L153" s="30"/>
      <c r="M153" s="54"/>
      <c r="N153" s="215" t="str">
        <f>+IF(K153=TRUE,"1","0")</f>
        <v>0</v>
      </c>
      <c r="O153" s="54"/>
      <c r="P153" s="216">
        <f t="shared" ref="P153:P154" si="11">N153*1</f>
        <v>0</v>
      </c>
      <c r="Q153" s="54"/>
      <c r="R153" s="54"/>
      <c r="S153" s="80"/>
      <c r="T153" s="80"/>
      <c r="U153" s="80"/>
      <c r="V153" s="80"/>
      <c r="W153" s="80"/>
      <c r="X153" s="80"/>
    </row>
    <row r="154" spans="1:24" s="123" customFormat="1" ht="20.100000000000001" customHeight="1" x14ac:dyDescent="0.25">
      <c r="A154" s="214"/>
      <c r="B154" s="652" t="s">
        <v>729</v>
      </c>
      <c r="C154" s="652"/>
      <c r="D154" s="652"/>
      <c r="E154" s="652"/>
      <c r="F154" s="652"/>
      <c r="G154" s="652" t="b">
        <v>0</v>
      </c>
      <c r="H154" s="652"/>
      <c r="I154" s="652"/>
      <c r="J154" s="652"/>
      <c r="K154" s="332" t="b">
        <v>0</v>
      </c>
      <c r="L154" s="57"/>
      <c r="M154" s="80"/>
      <c r="N154" s="215" t="str">
        <f>+IF(K154=TRUE,"1","0")</f>
        <v>0</v>
      </c>
      <c r="P154" s="216">
        <f t="shared" si="11"/>
        <v>0</v>
      </c>
      <c r="R154" s="80"/>
      <c r="S154" s="80"/>
      <c r="T154" s="80"/>
      <c r="U154" s="80"/>
      <c r="V154" s="80"/>
      <c r="W154" s="80"/>
      <c r="X154" s="80"/>
    </row>
    <row r="155" spans="1:24" s="122" customFormat="1" ht="20.100000000000001" customHeight="1" x14ac:dyDescent="0.25">
      <c r="A155" s="80"/>
      <c r="B155" s="652" t="s">
        <v>730</v>
      </c>
      <c r="C155" s="652"/>
      <c r="D155" s="652"/>
      <c r="E155" s="652"/>
      <c r="F155" s="652"/>
      <c r="G155" s="652"/>
      <c r="H155" s="652"/>
      <c r="I155" s="652"/>
      <c r="J155" s="652"/>
      <c r="K155" s="333" t="b">
        <v>0</v>
      </c>
      <c r="M155" s="54"/>
      <c r="N155" s="215" t="str">
        <f t="shared" ref="N155:N156" si="12">+IF(K155=TRUE,"1","0")</f>
        <v>0</v>
      </c>
      <c r="O155" s="54"/>
      <c r="P155" s="216">
        <f>N155*1</f>
        <v>0</v>
      </c>
      <c r="Q155" s="54"/>
      <c r="R155" s="54"/>
      <c r="S155" s="80"/>
      <c r="T155" s="80"/>
      <c r="U155" s="80"/>
      <c r="V155" s="80"/>
      <c r="W155" s="80"/>
      <c r="X155" s="80"/>
    </row>
    <row r="156" spans="1:24" s="122" customFormat="1" ht="20.100000000000001" customHeight="1" x14ac:dyDescent="0.25">
      <c r="A156" s="220"/>
      <c r="B156" s="652" t="s">
        <v>731</v>
      </c>
      <c r="C156" s="652"/>
      <c r="D156" s="652"/>
      <c r="E156" s="652"/>
      <c r="F156" s="652"/>
      <c r="G156" s="652"/>
      <c r="H156" s="652"/>
      <c r="I156" s="652"/>
      <c r="J156" s="652"/>
      <c r="K156" s="334" t="b">
        <v>0</v>
      </c>
      <c r="L156" s="36"/>
      <c r="M156" s="54"/>
      <c r="N156" s="215" t="str">
        <f t="shared" si="12"/>
        <v>0</v>
      </c>
      <c r="O156" s="54"/>
      <c r="P156" s="216">
        <f t="shared" ref="P156" si="13">N156*1</f>
        <v>0</v>
      </c>
      <c r="Q156" s="54"/>
      <c r="R156" s="54"/>
      <c r="S156" s="80"/>
      <c r="T156" s="80"/>
      <c r="U156" s="80"/>
      <c r="V156" s="80"/>
      <c r="W156" s="80"/>
      <c r="X156" s="80"/>
    </row>
    <row r="157" spans="1:24" s="122" customFormat="1" ht="20.100000000000001" customHeight="1" x14ac:dyDescent="0.25">
      <c r="A157" s="295"/>
      <c r="B157" s="668" t="s">
        <v>727</v>
      </c>
      <c r="C157" s="668"/>
      <c r="D157" s="669"/>
      <c r="E157" s="688" t="s">
        <v>686</v>
      </c>
      <c r="F157" s="689"/>
      <c r="G157" s="689"/>
      <c r="H157" s="689"/>
      <c r="I157" s="689"/>
      <c r="J157" s="689"/>
      <c r="K157" s="690"/>
      <c r="L157" s="36"/>
      <c r="M157" s="54"/>
      <c r="N157" s="54"/>
      <c r="O157" s="54"/>
      <c r="P157" s="54"/>
      <c r="Q157" s="54"/>
      <c r="R157" s="54"/>
      <c r="S157" s="80"/>
      <c r="T157" s="80"/>
      <c r="U157" s="80"/>
      <c r="V157" s="80"/>
      <c r="W157" s="80"/>
      <c r="X157" s="80"/>
    </row>
    <row r="158" spans="1:24" s="122" customFormat="1" ht="22.5" customHeight="1" x14ac:dyDescent="0.25">
      <c r="A158" s="342"/>
      <c r="B158" s="652" t="s">
        <v>791</v>
      </c>
      <c r="C158" s="652"/>
      <c r="D158" s="652"/>
      <c r="E158" s="652"/>
      <c r="F158" s="652"/>
      <c r="G158" s="652"/>
      <c r="H158" s="652"/>
      <c r="I158" s="652"/>
      <c r="J158" s="652"/>
      <c r="K158" s="331" t="b">
        <v>0</v>
      </c>
      <c r="L158" s="36"/>
      <c r="M158" s="54"/>
      <c r="N158" s="215" t="str">
        <f>+IF(K158=TRUE,"1","0")</f>
        <v>0</v>
      </c>
      <c r="O158" s="54"/>
      <c r="P158" s="216">
        <f t="shared" ref="P158" si="14">N158*1</f>
        <v>0</v>
      </c>
      <c r="Q158" s="54"/>
      <c r="R158" s="54"/>
      <c r="S158" s="80"/>
      <c r="T158" s="80"/>
      <c r="U158" s="80"/>
      <c r="V158" s="80"/>
      <c r="W158" s="80"/>
      <c r="X158" s="80"/>
    </row>
    <row r="159" spans="1:24" s="122" customFormat="1" ht="20.100000000000001" customHeight="1" x14ac:dyDescent="0.25">
      <c r="A159" s="298"/>
      <c r="L159" s="50"/>
      <c r="M159" s="54"/>
      <c r="N159" s="215"/>
      <c r="O159" s="54"/>
      <c r="P159" s="219"/>
      <c r="Q159" s="54"/>
      <c r="R159" s="54"/>
      <c r="S159" s="80"/>
      <c r="T159" s="80"/>
      <c r="U159" s="80"/>
      <c r="V159" s="80"/>
      <c r="W159" s="80"/>
      <c r="X159" s="80"/>
    </row>
    <row r="160" spans="1:24" s="121" customFormat="1" ht="32.25" customHeight="1" x14ac:dyDescent="0.2">
      <c r="A160" s="585" t="s">
        <v>732</v>
      </c>
      <c r="B160" s="585"/>
      <c r="C160" s="585"/>
      <c r="D160" s="585"/>
      <c r="E160" s="585"/>
      <c r="F160" s="585"/>
      <c r="G160" s="585"/>
      <c r="H160" s="585"/>
      <c r="I160" s="585"/>
      <c r="J160" s="585"/>
      <c r="K160" s="585"/>
      <c r="L160" s="36"/>
      <c r="M160" s="31"/>
      <c r="N160" s="120"/>
      <c r="O160" s="119"/>
      <c r="P160" s="228"/>
      <c r="Q160" s="228"/>
    </row>
    <row r="161" spans="1:24" s="122" customFormat="1" ht="20.100000000000001" customHeight="1" x14ac:dyDescent="0.25">
      <c r="A161" s="670" t="s">
        <v>786</v>
      </c>
      <c r="B161" s="670"/>
      <c r="C161" s="670"/>
      <c r="D161" s="670"/>
      <c r="E161" s="670"/>
      <c r="F161" s="670"/>
      <c r="G161" s="670"/>
      <c r="H161" s="670"/>
      <c r="I161" s="670"/>
      <c r="J161" s="670"/>
      <c r="K161" s="670"/>
      <c r="L161" s="50"/>
      <c r="M161" s="54"/>
      <c r="N161" s="54"/>
      <c r="O161" s="54"/>
      <c r="P161" s="54"/>
      <c r="Q161" s="54"/>
      <c r="R161" s="54"/>
      <c r="S161" s="80"/>
      <c r="T161" s="80"/>
      <c r="U161" s="80"/>
      <c r="V161" s="80"/>
      <c r="W161" s="80"/>
      <c r="X161" s="80"/>
    </row>
    <row r="162" spans="1:24" s="122" customFormat="1" ht="20.100000000000001" customHeight="1" x14ac:dyDescent="0.25">
      <c r="B162" s="652" t="s">
        <v>742</v>
      </c>
      <c r="C162" s="652"/>
      <c r="D162" s="652"/>
      <c r="E162" s="652"/>
      <c r="F162" s="652"/>
      <c r="G162" s="652"/>
      <c r="H162" s="652"/>
      <c r="I162" s="652"/>
      <c r="J162" s="652"/>
      <c r="K162" s="302" t="b">
        <v>0</v>
      </c>
      <c r="L162" s="68" t="str">
        <f>IF(AND(P164+P165+P166+P167+P168&gt;0,P162+P163&gt;0),"Risposte incoerenti",IF(P162+P163&gt;1,"Scegliere una sola opzione",""))</f>
        <v/>
      </c>
      <c r="M162" s="54"/>
      <c r="N162" s="215" t="str">
        <f>+IF(K162=TRUE,"1","0")</f>
        <v>0</v>
      </c>
      <c r="O162" s="54"/>
      <c r="P162" s="216">
        <f t="shared" ref="P162:P163" si="15">N162*1</f>
        <v>0</v>
      </c>
      <c r="Q162" s="54"/>
      <c r="R162" s="54"/>
      <c r="S162" s="80"/>
      <c r="T162" s="80"/>
      <c r="U162" s="80"/>
      <c r="V162" s="80"/>
      <c r="W162" s="80"/>
      <c r="X162" s="80"/>
    </row>
    <row r="163" spans="1:24" s="122" customFormat="1" ht="20.100000000000001" customHeight="1" x14ac:dyDescent="0.25">
      <c r="B163" s="652" t="s">
        <v>10</v>
      </c>
      <c r="C163" s="652"/>
      <c r="D163" s="652"/>
      <c r="E163" s="652"/>
      <c r="F163" s="652"/>
      <c r="G163" s="652"/>
      <c r="H163" s="652"/>
      <c r="I163" s="652"/>
      <c r="J163" s="652"/>
      <c r="K163" s="336" t="b">
        <v>0</v>
      </c>
      <c r="L163" s="36"/>
      <c r="M163" s="54"/>
      <c r="N163" s="215" t="str">
        <f>+IF(K163=TRUE,"1","0")</f>
        <v>0</v>
      </c>
      <c r="O163" s="123"/>
      <c r="P163" s="216">
        <f t="shared" si="15"/>
        <v>0</v>
      </c>
      <c r="Q163" s="54"/>
      <c r="R163" s="54"/>
      <c r="S163" s="80"/>
      <c r="T163" s="80"/>
      <c r="U163" s="80"/>
      <c r="V163" s="80"/>
      <c r="W163" s="80"/>
      <c r="X163" s="80"/>
    </row>
    <row r="164" spans="1:24" s="222" customFormat="1" ht="20.100000000000001" customHeight="1" x14ac:dyDescent="0.2">
      <c r="B164" s="652" t="s">
        <v>770</v>
      </c>
      <c r="C164" s="652"/>
      <c r="D164" s="652"/>
      <c r="E164" s="652"/>
      <c r="F164" s="652"/>
      <c r="G164" s="652"/>
      <c r="H164" s="652"/>
      <c r="I164" s="652"/>
      <c r="J164" s="652"/>
      <c r="K164" s="336" t="b">
        <v>0</v>
      </c>
      <c r="L164" s="47"/>
      <c r="M164" s="56"/>
      <c r="N164" s="215" t="str">
        <f t="shared" ref="N164:N165" si="16">+IF(K164=TRUE,"1","0")</f>
        <v>0</v>
      </c>
      <c r="O164" s="54"/>
      <c r="P164" s="216">
        <f>N164*1</f>
        <v>0</v>
      </c>
      <c r="Q164" s="56"/>
      <c r="R164" s="56"/>
      <c r="S164" s="139"/>
      <c r="T164" s="139"/>
      <c r="U164" s="139"/>
      <c r="V164" s="139"/>
      <c r="W164" s="139"/>
      <c r="X164" s="139"/>
    </row>
    <row r="165" spans="1:24" s="222" customFormat="1" ht="20.100000000000001" customHeight="1" x14ac:dyDescent="0.2">
      <c r="B165" s="652" t="s">
        <v>756</v>
      </c>
      <c r="C165" s="652"/>
      <c r="D165" s="652"/>
      <c r="E165" s="652"/>
      <c r="F165" s="652"/>
      <c r="G165" s="652"/>
      <c r="H165" s="652"/>
      <c r="I165" s="652"/>
      <c r="J165" s="652"/>
      <c r="K165" s="336" t="b">
        <v>0</v>
      </c>
      <c r="M165" s="56"/>
      <c r="N165" s="215" t="str">
        <f t="shared" si="16"/>
        <v>0</v>
      </c>
      <c r="O165" s="54"/>
      <c r="P165" s="216">
        <f t="shared" ref="P165" si="17">N165*1</f>
        <v>0</v>
      </c>
      <c r="Q165" s="56"/>
      <c r="R165" s="56"/>
      <c r="S165" s="139"/>
      <c r="T165" s="139"/>
      <c r="U165" s="139"/>
      <c r="V165" s="139"/>
      <c r="W165" s="139"/>
      <c r="X165" s="139"/>
    </row>
    <row r="166" spans="1:24" s="222" customFormat="1" ht="20.100000000000001" customHeight="1" x14ac:dyDescent="0.2">
      <c r="B166" s="652" t="s">
        <v>757</v>
      </c>
      <c r="C166" s="652"/>
      <c r="D166" s="652"/>
      <c r="E166" s="652"/>
      <c r="F166" s="652"/>
      <c r="G166" s="652"/>
      <c r="H166" s="652"/>
      <c r="I166" s="652"/>
      <c r="J166" s="652"/>
      <c r="K166" s="336" t="b">
        <v>0</v>
      </c>
      <c r="L166" s="44"/>
      <c r="M166" s="44"/>
      <c r="N166" s="215" t="str">
        <f t="shared" ref="N166:N167" si="18">+IF(K166=TRUE,"1","0")</f>
        <v>0</v>
      </c>
      <c r="O166" s="54"/>
      <c r="P166" s="216">
        <f t="shared" ref="P166:P167" si="19">N166*1</f>
        <v>0</v>
      </c>
      <c r="Q166" s="223"/>
      <c r="R166" s="223"/>
    </row>
    <row r="167" spans="1:24" s="222" customFormat="1" ht="20.100000000000001" customHeight="1" x14ac:dyDescent="0.2">
      <c r="B167" s="652" t="s">
        <v>758</v>
      </c>
      <c r="C167" s="652"/>
      <c r="D167" s="652"/>
      <c r="E167" s="652"/>
      <c r="F167" s="652"/>
      <c r="G167" s="652"/>
      <c r="H167" s="652"/>
      <c r="I167" s="652"/>
      <c r="J167" s="652"/>
      <c r="K167" s="336" t="b">
        <v>0</v>
      </c>
      <c r="L167" s="335"/>
      <c r="M167" s="44"/>
      <c r="N167" s="215" t="str">
        <f t="shared" si="18"/>
        <v>0</v>
      </c>
      <c r="O167" s="54"/>
      <c r="P167" s="216">
        <f t="shared" si="19"/>
        <v>0</v>
      </c>
      <c r="Q167" s="223"/>
      <c r="R167" s="223"/>
    </row>
    <row r="168" spans="1:24" s="222" customFormat="1" ht="20.100000000000001" customHeight="1" x14ac:dyDescent="0.2">
      <c r="A168" s="303"/>
      <c r="B168" s="652" t="s">
        <v>771</v>
      </c>
      <c r="C168" s="652"/>
      <c r="D168" s="652"/>
      <c r="E168" s="652"/>
      <c r="F168" s="652"/>
      <c r="G168" s="652"/>
      <c r="H168" s="652"/>
      <c r="I168" s="652"/>
      <c r="J168" s="652"/>
      <c r="K168" s="336" t="b">
        <v>0</v>
      </c>
      <c r="L168" s="44"/>
      <c r="M168" s="44"/>
      <c r="N168" s="215" t="str">
        <f t="shared" ref="N168:N169" si="20">+IF(K168=TRUE,"1","0")</f>
        <v>0</v>
      </c>
      <c r="O168" s="54"/>
      <c r="P168" s="216">
        <f t="shared" ref="P168:P169" si="21">N168*1</f>
        <v>0</v>
      </c>
      <c r="Q168" s="223"/>
      <c r="R168" s="223"/>
    </row>
    <row r="169" spans="1:24" s="122" customFormat="1" ht="20.100000000000001" customHeight="1" x14ac:dyDescent="0.25">
      <c r="A169" s="304"/>
      <c r="B169" s="652" t="s">
        <v>772</v>
      </c>
      <c r="C169" s="652"/>
      <c r="D169" s="652"/>
      <c r="E169" s="652"/>
      <c r="F169" s="652"/>
      <c r="G169" s="652"/>
      <c r="H169" s="652"/>
      <c r="I169" s="652"/>
      <c r="J169" s="652"/>
      <c r="K169" s="336" t="b">
        <v>0</v>
      </c>
      <c r="L169" s="45"/>
      <c r="M169" s="36"/>
      <c r="N169" s="215" t="str">
        <f t="shared" si="20"/>
        <v>0</v>
      </c>
      <c r="P169" s="216">
        <f t="shared" si="21"/>
        <v>0</v>
      </c>
      <c r="Q169" s="125"/>
      <c r="R169" s="125"/>
    </row>
    <row r="170" spans="1:24" s="122" customFormat="1" ht="20.100000000000001" customHeight="1" x14ac:dyDescent="0.25">
      <c r="A170" s="304"/>
      <c r="B170" s="300"/>
      <c r="C170" s="300"/>
      <c r="D170" s="300"/>
      <c r="E170" s="318"/>
      <c r="F170" s="318"/>
      <c r="G170" s="318"/>
      <c r="H170" s="318"/>
      <c r="I170" s="318"/>
      <c r="J170" s="318"/>
      <c r="K170" s="318"/>
      <c r="L170" s="59"/>
      <c r="M170" s="36"/>
      <c r="N170" s="95"/>
      <c r="P170" s="95"/>
      <c r="Q170" s="125"/>
      <c r="R170" s="125"/>
    </row>
    <row r="171" spans="1:24" s="122" customFormat="1" ht="31.5" customHeight="1" x14ac:dyDescent="0.25">
      <c r="A171" s="565" t="s">
        <v>744</v>
      </c>
      <c r="B171" s="565"/>
      <c r="C171" s="565"/>
      <c r="D171" s="565"/>
      <c r="E171" s="565"/>
      <c r="F171" s="565"/>
      <c r="G171" s="565"/>
      <c r="H171" s="565"/>
      <c r="I171" s="565"/>
      <c r="J171" s="565"/>
      <c r="K171" s="565"/>
      <c r="L171" s="36"/>
      <c r="M171" s="36"/>
      <c r="N171" s="125"/>
      <c r="O171" s="125"/>
      <c r="P171" s="225"/>
      <c r="Q171" s="125"/>
      <c r="R171" s="125"/>
    </row>
    <row r="172" spans="1:24" s="122" customFormat="1" ht="20.100000000000001" customHeight="1" x14ac:dyDescent="0.25">
      <c r="A172" s="300"/>
      <c r="B172" s="652" t="s">
        <v>737</v>
      </c>
      <c r="C172" s="652"/>
      <c r="D172" s="652"/>
      <c r="E172" s="652"/>
      <c r="F172" s="652"/>
      <c r="G172" s="652"/>
      <c r="H172" s="652"/>
      <c r="I172" s="652"/>
      <c r="J172" s="652"/>
      <c r="K172" s="337" t="b">
        <v>0</v>
      </c>
      <c r="L172" s="68" t="str">
        <f>IF(AND(P173+P174+P175+P176+P177&gt;0,P172&gt;0),"Risposte incoerenti","")</f>
        <v/>
      </c>
      <c r="M172" s="54"/>
      <c r="N172" s="215" t="str">
        <f>+IF(K172=TRUE,"1","0")</f>
        <v>0</v>
      </c>
      <c r="O172" s="54"/>
      <c r="P172" s="216">
        <f t="shared" ref="P172:P173" si="22">N172*1</f>
        <v>0</v>
      </c>
      <c r="Q172" s="54"/>
      <c r="R172" s="54"/>
      <c r="S172" s="80"/>
      <c r="T172" s="80"/>
      <c r="U172" s="80"/>
      <c r="V172" s="80"/>
      <c r="W172" s="80"/>
      <c r="X172" s="80"/>
    </row>
    <row r="173" spans="1:24" s="222" customFormat="1" ht="20.100000000000001" customHeight="1" x14ac:dyDescent="0.25">
      <c r="A173" s="301"/>
      <c r="B173" s="652" t="s">
        <v>738</v>
      </c>
      <c r="C173" s="652"/>
      <c r="D173" s="652"/>
      <c r="E173" s="652"/>
      <c r="F173" s="652"/>
      <c r="G173" s="652"/>
      <c r="H173" s="652"/>
      <c r="I173" s="652"/>
      <c r="J173" s="652"/>
      <c r="K173" s="336" t="b">
        <v>0</v>
      </c>
      <c r="L173" s="47"/>
      <c r="M173" s="56"/>
      <c r="N173" s="215" t="str">
        <f>+IF(K173=TRUE,"1","0")</f>
        <v>0</v>
      </c>
      <c r="O173" s="123"/>
      <c r="P173" s="216">
        <f t="shared" si="22"/>
        <v>0</v>
      </c>
      <c r="Q173" s="56"/>
      <c r="R173" s="56"/>
      <c r="S173" s="139"/>
      <c r="T173" s="139"/>
      <c r="U173" s="139"/>
      <c r="V173" s="139"/>
      <c r="W173" s="139"/>
      <c r="X173" s="139"/>
    </row>
    <row r="174" spans="1:24" s="222" customFormat="1" ht="20.100000000000001" customHeight="1" x14ac:dyDescent="0.2">
      <c r="A174" s="301"/>
      <c r="B174" s="652" t="s">
        <v>739</v>
      </c>
      <c r="C174" s="652"/>
      <c r="D174" s="652"/>
      <c r="E174" s="652"/>
      <c r="F174" s="652"/>
      <c r="G174" s="652"/>
      <c r="H174" s="652"/>
      <c r="I174" s="652"/>
      <c r="J174" s="652"/>
      <c r="K174" s="336" t="b">
        <v>0</v>
      </c>
      <c r="L174" s="47"/>
      <c r="M174" s="56"/>
      <c r="N174" s="215" t="str">
        <f t="shared" ref="N174:N177" si="23">+IF(K174=TRUE,"1","0")</f>
        <v>0</v>
      </c>
      <c r="O174" s="54"/>
      <c r="P174" s="216">
        <f>N174*1</f>
        <v>0</v>
      </c>
      <c r="Q174" s="56"/>
      <c r="R174" s="56"/>
      <c r="S174" s="139"/>
      <c r="T174" s="139"/>
      <c r="U174" s="139"/>
      <c r="V174" s="139"/>
      <c r="W174" s="139"/>
      <c r="X174" s="139"/>
    </row>
    <row r="175" spans="1:24" s="222" customFormat="1" ht="20.100000000000001" customHeight="1" x14ac:dyDescent="0.2">
      <c r="A175" s="303"/>
      <c r="B175" s="652" t="s">
        <v>741</v>
      </c>
      <c r="C175" s="652"/>
      <c r="D175" s="652"/>
      <c r="E175" s="652"/>
      <c r="F175" s="652"/>
      <c r="G175" s="652"/>
      <c r="H175" s="652"/>
      <c r="I175" s="652"/>
      <c r="J175" s="652"/>
      <c r="K175" s="336" t="b">
        <v>0</v>
      </c>
      <c r="L175" s="47"/>
      <c r="M175" s="44"/>
      <c r="N175" s="215" t="str">
        <f t="shared" si="23"/>
        <v>0</v>
      </c>
      <c r="O175" s="54"/>
      <c r="P175" s="216">
        <f t="shared" ref="P175:P177" si="24">N175*1</f>
        <v>0</v>
      </c>
      <c r="Q175" s="223"/>
      <c r="R175" s="223"/>
    </row>
    <row r="176" spans="1:24" s="222" customFormat="1" ht="20.100000000000001" customHeight="1" x14ac:dyDescent="0.2">
      <c r="A176" s="303"/>
      <c r="B176" s="652" t="s">
        <v>759</v>
      </c>
      <c r="C176" s="652"/>
      <c r="D176" s="652"/>
      <c r="E176" s="652"/>
      <c r="F176" s="652"/>
      <c r="G176" s="652"/>
      <c r="H176" s="652"/>
      <c r="I176" s="652"/>
      <c r="J176" s="652"/>
      <c r="K176" s="336" t="b">
        <v>0</v>
      </c>
      <c r="M176" s="44"/>
      <c r="N176" s="215" t="str">
        <f t="shared" si="23"/>
        <v>0</v>
      </c>
      <c r="O176" s="54"/>
      <c r="P176" s="216">
        <f t="shared" si="24"/>
        <v>0</v>
      </c>
      <c r="Q176" s="223"/>
      <c r="R176" s="223"/>
    </row>
    <row r="177" spans="1:24" s="222" customFormat="1" ht="20.100000000000001" customHeight="1" x14ac:dyDescent="0.2">
      <c r="A177" s="303"/>
      <c r="B177" s="652" t="s">
        <v>740</v>
      </c>
      <c r="C177" s="652"/>
      <c r="D177" s="652"/>
      <c r="E177" s="652"/>
      <c r="F177" s="652"/>
      <c r="G177" s="652"/>
      <c r="H177" s="652"/>
      <c r="I177" s="652"/>
      <c r="J177" s="652"/>
      <c r="K177" s="336" t="b">
        <v>0</v>
      </c>
      <c r="L177" s="47"/>
      <c r="M177" s="44"/>
      <c r="N177" s="215" t="str">
        <f t="shared" si="23"/>
        <v>0</v>
      </c>
      <c r="O177" s="54"/>
      <c r="P177" s="216">
        <f t="shared" si="24"/>
        <v>0</v>
      </c>
      <c r="Q177" s="223"/>
      <c r="R177" s="223"/>
    </row>
    <row r="178" spans="1:24" s="122" customFormat="1" ht="20.100000000000001" customHeight="1" x14ac:dyDescent="0.25">
      <c r="A178" s="304"/>
      <c r="B178" s="300"/>
      <c r="C178" s="300"/>
      <c r="D178" s="300"/>
      <c r="E178" s="300"/>
      <c r="F178" s="300"/>
      <c r="G178" s="300"/>
      <c r="H178" s="300"/>
      <c r="I178" s="300"/>
      <c r="J178" s="96"/>
      <c r="K178" s="306"/>
      <c r="L178" s="47"/>
      <c r="M178" s="36"/>
      <c r="N178" s="95"/>
      <c r="P178" s="95"/>
      <c r="Q178" s="125"/>
      <c r="R178" s="125"/>
    </row>
    <row r="179" spans="1:24" s="122" customFormat="1" ht="20.100000000000001" customHeight="1" x14ac:dyDescent="0.25">
      <c r="A179" s="551" t="s">
        <v>773</v>
      </c>
      <c r="B179" s="551"/>
      <c r="C179" s="551"/>
      <c r="D179" s="551"/>
      <c r="E179" s="551"/>
      <c r="F179" s="551"/>
      <c r="G179" s="551"/>
      <c r="H179" s="551"/>
      <c r="I179" s="551"/>
      <c r="J179" s="551"/>
      <c r="K179" s="551"/>
      <c r="L179" s="47"/>
      <c r="M179" s="36"/>
      <c r="N179" s="95"/>
      <c r="P179" s="83"/>
      <c r="Q179" s="125"/>
      <c r="R179" s="125"/>
    </row>
    <row r="180" spans="1:24" s="352" customFormat="1" ht="20.100000000000001" customHeight="1" x14ac:dyDescent="0.25">
      <c r="B180" s="338"/>
      <c r="C180" s="338"/>
      <c r="D180" s="338"/>
      <c r="E180" s="338"/>
      <c r="F180" s="338"/>
      <c r="H180" s="320" t="s">
        <v>10</v>
      </c>
      <c r="I180" s="353" t="b">
        <v>0</v>
      </c>
      <c r="J180" s="338" t="s">
        <v>11</v>
      </c>
      <c r="K180" s="302" t="b">
        <v>0</v>
      </c>
      <c r="L180" s="354" t="str">
        <f>IF(P180+Q180&gt;1,"Scegliere una sola opzione",IF(P180=1,"Vai alla sezione  F - Politiche aziendali",""))</f>
        <v/>
      </c>
      <c r="M180" s="355"/>
      <c r="N180" s="356" t="str">
        <f>+IF(I180=TRUE,"1","0")</f>
        <v>0</v>
      </c>
      <c r="O180" s="356" t="str">
        <f>+IF(K180=TRUE,"1","0")</f>
        <v>0</v>
      </c>
      <c r="P180" s="357">
        <f>N180*1</f>
        <v>0</v>
      </c>
      <c r="Q180" s="357">
        <f>O180*1</f>
        <v>0</v>
      </c>
      <c r="R180" s="358"/>
    </row>
    <row r="181" spans="1:24" s="122" customFormat="1" ht="20.100000000000001" customHeight="1" x14ac:dyDescent="0.25"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36"/>
      <c r="M181" s="54"/>
      <c r="N181" s="54"/>
      <c r="O181" s="54"/>
      <c r="P181" s="104"/>
      <c r="Q181" s="54"/>
      <c r="R181" s="54"/>
      <c r="S181" s="80"/>
      <c r="T181" s="80"/>
      <c r="U181" s="80"/>
      <c r="V181" s="80"/>
      <c r="W181" s="80"/>
      <c r="X181" s="80"/>
    </row>
    <row r="182" spans="1:24" s="222" customFormat="1" ht="20.100000000000001" customHeight="1" x14ac:dyDescent="0.2">
      <c r="A182" s="551" t="s">
        <v>796</v>
      </c>
      <c r="B182" s="551"/>
      <c r="C182" s="551"/>
      <c r="D182" s="551"/>
      <c r="E182" s="551"/>
      <c r="F182" s="551"/>
      <c r="G182" s="551"/>
      <c r="H182" s="551"/>
      <c r="I182" s="551"/>
      <c r="J182" s="551"/>
      <c r="K182" s="551"/>
      <c r="L182" s="47"/>
      <c r="M182" s="56"/>
      <c r="N182" s="219"/>
      <c r="O182" s="139"/>
      <c r="P182" s="219"/>
      <c r="Q182" s="56"/>
      <c r="R182" s="56"/>
      <c r="S182" s="139"/>
      <c r="T182" s="139"/>
      <c r="U182" s="139"/>
      <c r="V182" s="139"/>
      <c r="W182" s="139"/>
      <c r="X182" s="139"/>
    </row>
    <row r="183" spans="1:24" s="222" customFormat="1" ht="20.100000000000001" customHeight="1" x14ac:dyDescent="0.2">
      <c r="A183" s="693" t="s">
        <v>743</v>
      </c>
      <c r="B183" s="693"/>
      <c r="C183" s="693"/>
      <c r="D183" s="693"/>
      <c r="E183" s="693"/>
      <c r="F183" s="693"/>
      <c r="G183" s="693"/>
      <c r="H183" s="693"/>
      <c r="I183" s="693"/>
      <c r="J183" s="693"/>
      <c r="K183" s="693"/>
      <c r="L183" s="47"/>
      <c r="M183" s="56"/>
      <c r="N183" s="219"/>
      <c r="O183" s="139"/>
      <c r="P183" s="219"/>
      <c r="Q183" s="56"/>
      <c r="R183" s="56"/>
      <c r="S183" s="139"/>
      <c r="T183" s="139"/>
      <c r="U183" s="139"/>
      <c r="V183" s="139"/>
      <c r="W183" s="139"/>
      <c r="X183" s="139"/>
    </row>
    <row r="184" spans="1:24" s="222" customFormat="1" ht="20.100000000000001" customHeight="1" x14ac:dyDescent="0.2">
      <c r="B184" s="608" t="s">
        <v>745</v>
      </c>
      <c r="C184" s="608"/>
      <c r="D184" s="608"/>
      <c r="E184" s="608"/>
      <c r="F184" s="608"/>
      <c r="G184" s="608"/>
      <c r="H184" s="608"/>
      <c r="I184" s="608"/>
      <c r="J184" s="608"/>
      <c r="K184" s="302"/>
      <c r="L184" s="47"/>
      <c r="M184" s="44"/>
      <c r="N184" s="215" t="str">
        <f>+IF(K184=TRUE,"1","0")</f>
        <v>0</v>
      </c>
      <c r="O184" s="54"/>
      <c r="P184" s="216">
        <f t="shared" ref="P184:P185" si="25">N184*1</f>
        <v>0</v>
      </c>
      <c r="Q184" s="223"/>
      <c r="R184" s="223"/>
    </row>
    <row r="185" spans="1:24" s="222" customFormat="1" ht="20.100000000000001" customHeight="1" x14ac:dyDescent="0.25">
      <c r="B185" s="608" t="s">
        <v>746</v>
      </c>
      <c r="C185" s="608"/>
      <c r="D185" s="608"/>
      <c r="E185" s="608"/>
      <c r="F185" s="608"/>
      <c r="G185" s="608"/>
      <c r="H185" s="608"/>
      <c r="I185" s="608"/>
      <c r="J185" s="608"/>
      <c r="K185" s="311"/>
      <c r="L185" s="47"/>
      <c r="M185" s="44"/>
      <c r="N185" s="215" t="str">
        <f>+IF(K185=TRUE,"1","0")</f>
        <v>0</v>
      </c>
      <c r="O185" s="123"/>
      <c r="P185" s="216">
        <f t="shared" si="25"/>
        <v>0</v>
      </c>
      <c r="Q185" s="223"/>
      <c r="R185" s="223"/>
    </row>
    <row r="186" spans="1:24" s="222" customFormat="1" ht="20.100000000000001" customHeight="1" x14ac:dyDescent="0.2">
      <c r="B186" s="608" t="s">
        <v>749</v>
      </c>
      <c r="C186" s="608"/>
      <c r="D186" s="608"/>
      <c r="E186" s="608"/>
      <c r="F186" s="608"/>
      <c r="G186" s="608"/>
      <c r="H186" s="608"/>
      <c r="I186" s="608"/>
      <c r="J186" s="608"/>
      <c r="K186" s="311"/>
      <c r="L186" s="47"/>
      <c r="M186" s="44"/>
      <c r="N186" s="215" t="str">
        <f t="shared" ref="N186:N191" si="26">+IF(K186=TRUE,"1","0")</f>
        <v>0</v>
      </c>
      <c r="O186" s="54"/>
      <c r="P186" s="216">
        <f>N186*1</f>
        <v>0</v>
      </c>
      <c r="Q186" s="223"/>
      <c r="R186" s="223"/>
    </row>
    <row r="187" spans="1:24" s="122" customFormat="1" ht="20.100000000000001" customHeight="1" x14ac:dyDescent="0.25">
      <c r="B187" s="608" t="s">
        <v>747</v>
      </c>
      <c r="C187" s="608"/>
      <c r="D187" s="608"/>
      <c r="E187" s="608"/>
      <c r="F187" s="608"/>
      <c r="G187" s="608"/>
      <c r="H187" s="608"/>
      <c r="I187" s="608"/>
      <c r="J187" s="608"/>
      <c r="K187" s="313"/>
      <c r="L187" s="47"/>
      <c r="M187" s="36"/>
      <c r="N187" s="215" t="str">
        <f t="shared" si="26"/>
        <v>0</v>
      </c>
      <c r="O187" s="54"/>
      <c r="P187" s="216">
        <f t="shared" ref="P187:P192" si="27">N187*1</f>
        <v>0</v>
      </c>
      <c r="Q187" s="125"/>
      <c r="R187" s="125"/>
    </row>
    <row r="188" spans="1:24" s="122" customFormat="1" ht="20.100000000000001" customHeight="1" x14ac:dyDescent="0.25">
      <c r="B188" s="608" t="s">
        <v>748</v>
      </c>
      <c r="C188" s="608"/>
      <c r="D188" s="608"/>
      <c r="E188" s="608"/>
      <c r="F188" s="608"/>
      <c r="G188" s="608"/>
      <c r="H188" s="608"/>
      <c r="I188" s="608"/>
      <c r="J188" s="608"/>
      <c r="K188" s="339"/>
      <c r="L188" s="36"/>
      <c r="M188" s="36"/>
      <c r="N188" s="215" t="str">
        <f t="shared" si="26"/>
        <v>0</v>
      </c>
      <c r="O188" s="54"/>
      <c r="P188" s="216">
        <f t="shared" si="27"/>
        <v>0</v>
      </c>
      <c r="Q188" s="125"/>
      <c r="R188" s="125"/>
    </row>
    <row r="189" spans="1:24" s="122" customFormat="1" ht="20.100000000000001" customHeight="1" x14ac:dyDescent="0.25">
      <c r="A189" s="693" t="s">
        <v>782</v>
      </c>
      <c r="B189" s="693"/>
      <c r="C189" s="693"/>
      <c r="D189" s="693"/>
      <c r="E189" s="693"/>
      <c r="F189" s="693"/>
      <c r="G189" s="693"/>
      <c r="H189" s="693"/>
      <c r="I189" s="693"/>
      <c r="J189" s="693"/>
      <c r="K189" s="693"/>
      <c r="L189" s="36"/>
      <c r="M189" s="36"/>
      <c r="N189" s="219"/>
      <c r="O189" s="54"/>
      <c r="P189" s="219"/>
      <c r="Q189" s="125"/>
      <c r="R189" s="125"/>
    </row>
    <row r="190" spans="1:24" s="122" customFormat="1" ht="20.100000000000001" customHeight="1" x14ac:dyDescent="0.25">
      <c r="B190" s="608" t="s">
        <v>750</v>
      </c>
      <c r="C190" s="608"/>
      <c r="D190" s="608"/>
      <c r="E190" s="608"/>
      <c r="F190" s="608"/>
      <c r="G190" s="608"/>
      <c r="H190" s="608"/>
      <c r="I190" s="608"/>
      <c r="J190" s="608"/>
      <c r="K190" s="305" t="b">
        <v>0</v>
      </c>
      <c r="L190" s="45"/>
      <c r="M190" s="36"/>
      <c r="N190" s="215" t="str">
        <f t="shared" si="26"/>
        <v>0</v>
      </c>
      <c r="O190" s="54"/>
      <c r="P190" s="216">
        <f t="shared" si="27"/>
        <v>0</v>
      </c>
      <c r="Q190" s="125"/>
      <c r="R190" s="125"/>
    </row>
    <row r="191" spans="1:24" s="122" customFormat="1" ht="20.100000000000001" customHeight="1" x14ac:dyDescent="0.25">
      <c r="B191" s="608" t="s">
        <v>751</v>
      </c>
      <c r="C191" s="608"/>
      <c r="D191" s="608"/>
      <c r="E191" s="608"/>
      <c r="F191" s="608"/>
      <c r="G191" s="608"/>
      <c r="H191" s="608"/>
      <c r="I191" s="608"/>
      <c r="J191" s="608"/>
      <c r="K191" s="312"/>
      <c r="L191" s="45"/>
      <c r="M191" s="36"/>
      <c r="N191" s="215" t="str">
        <f t="shared" si="26"/>
        <v>0</v>
      </c>
      <c r="O191" s="123"/>
      <c r="P191" s="216">
        <f t="shared" si="27"/>
        <v>0</v>
      </c>
      <c r="Q191" s="225"/>
      <c r="R191" s="125"/>
    </row>
    <row r="192" spans="1:24" s="122" customFormat="1" ht="20.100000000000001" customHeight="1" x14ac:dyDescent="0.25">
      <c r="B192" s="608" t="s">
        <v>752</v>
      </c>
      <c r="C192" s="608"/>
      <c r="D192" s="608"/>
      <c r="E192" s="608"/>
      <c r="F192" s="608"/>
      <c r="G192" s="608"/>
      <c r="H192" s="608"/>
      <c r="I192" s="608"/>
      <c r="J192" s="608"/>
      <c r="K192" s="312"/>
      <c r="L192" s="45"/>
      <c r="M192" s="36"/>
      <c r="N192" s="215" t="str">
        <f t="shared" ref="N192:N196" si="28">+IF(K192=TRUE,"1","0")</f>
        <v>0</v>
      </c>
      <c r="O192" s="54"/>
      <c r="P192" s="216">
        <f t="shared" si="27"/>
        <v>0</v>
      </c>
      <c r="Q192" s="225"/>
      <c r="R192" s="125"/>
    </row>
    <row r="193" spans="1:18" s="122" customFormat="1" ht="20.100000000000001" customHeight="1" x14ac:dyDescent="0.25">
      <c r="B193" s="608" t="s">
        <v>24</v>
      </c>
      <c r="C193" s="608"/>
      <c r="D193" s="608"/>
      <c r="E193" s="608"/>
      <c r="F193" s="608"/>
      <c r="G193" s="608"/>
      <c r="H193" s="608"/>
      <c r="I193" s="608"/>
      <c r="J193" s="608"/>
      <c r="K193" s="312"/>
      <c r="L193" s="45"/>
      <c r="M193" s="36"/>
      <c r="N193" s="215" t="str">
        <f t="shared" si="28"/>
        <v>0</v>
      </c>
      <c r="O193" s="54"/>
      <c r="P193" s="216">
        <f t="shared" ref="P193:P196" si="29">N193*1</f>
        <v>0</v>
      </c>
      <c r="Q193" s="225"/>
      <c r="R193" s="125"/>
    </row>
    <row r="194" spans="1:18" s="122" customFormat="1" ht="20.100000000000001" customHeight="1" x14ac:dyDescent="0.25">
      <c r="B194" s="608" t="s">
        <v>753</v>
      </c>
      <c r="C194" s="608"/>
      <c r="D194" s="608"/>
      <c r="E194" s="608"/>
      <c r="F194" s="608"/>
      <c r="G194" s="608"/>
      <c r="H194" s="608"/>
      <c r="I194" s="608"/>
      <c r="J194" s="608"/>
      <c r="K194" s="312"/>
      <c r="L194" s="45"/>
      <c r="M194" s="36"/>
      <c r="N194" s="215" t="str">
        <f t="shared" si="28"/>
        <v>0</v>
      </c>
      <c r="O194" s="54"/>
      <c r="P194" s="216">
        <f t="shared" si="29"/>
        <v>0</v>
      </c>
      <c r="Q194" s="225"/>
      <c r="R194" s="125"/>
    </row>
    <row r="195" spans="1:18" s="122" customFormat="1" ht="20.100000000000001" customHeight="1" x14ac:dyDescent="0.25">
      <c r="B195" s="608" t="s">
        <v>754</v>
      </c>
      <c r="C195" s="608"/>
      <c r="D195" s="608"/>
      <c r="E195" s="608"/>
      <c r="F195" s="608"/>
      <c r="G195" s="608"/>
      <c r="H195" s="608"/>
      <c r="I195" s="608"/>
      <c r="J195" s="608"/>
      <c r="K195" s="312"/>
      <c r="L195" s="45"/>
      <c r="M195" s="36"/>
      <c r="N195" s="215" t="str">
        <f t="shared" si="28"/>
        <v>0</v>
      </c>
      <c r="O195" s="54"/>
      <c r="P195" s="216">
        <f t="shared" si="29"/>
        <v>0</v>
      </c>
      <c r="Q195" s="225"/>
      <c r="R195" s="125"/>
    </row>
    <row r="196" spans="1:18" s="122" customFormat="1" ht="20.100000000000001" customHeight="1" x14ac:dyDescent="0.25">
      <c r="B196" s="608" t="s">
        <v>748</v>
      </c>
      <c r="C196" s="608"/>
      <c r="D196" s="608"/>
      <c r="E196" s="608"/>
      <c r="F196" s="608"/>
      <c r="G196" s="608"/>
      <c r="H196" s="608"/>
      <c r="I196" s="608"/>
      <c r="J196" s="608"/>
      <c r="K196" s="312"/>
      <c r="L196" s="82"/>
      <c r="M196" s="36"/>
      <c r="N196" s="215" t="str">
        <f t="shared" si="28"/>
        <v>0</v>
      </c>
      <c r="O196" s="54"/>
      <c r="P196" s="216">
        <f t="shared" si="29"/>
        <v>0</v>
      </c>
      <c r="Q196" s="225"/>
      <c r="R196" s="125"/>
    </row>
    <row r="197" spans="1:18" s="122" customFormat="1" ht="20.100000000000001" customHeight="1" x14ac:dyDescent="0.25">
      <c r="A197" s="123"/>
      <c r="B197" s="254"/>
      <c r="C197" s="300"/>
      <c r="D197" s="300"/>
      <c r="E197" s="300"/>
      <c r="F197" s="300"/>
      <c r="G197" s="300"/>
      <c r="H197" s="300"/>
      <c r="I197" s="300"/>
      <c r="K197" s="306"/>
      <c r="L197" s="45"/>
      <c r="M197" s="36"/>
      <c r="N197" s="95"/>
      <c r="P197" s="95"/>
      <c r="Q197" s="225"/>
      <c r="R197" s="125"/>
    </row>
    <row r="198" spans="1:18" s="122" customFormat="1" ht="20.100000000000001" hidden="1" customHeight="1" x14ac:dyDescent="0.25">
      <c r="A198" s="98"/>
      <c r="B198" s="83"/>
      <c r="C198" s="83"/>
      <c r="D198" s="300"/>
      <c r="E198" s="300"/>
      <c r="F198" s="300"/>
      <c r="G198" s="300"/>
      <c r="H198" s="300"/>
      <c r="I198" s="300"/>
      <c r="K198" s="306"/>
      <c r="L198" s="45"/>
      <c r="M198" s="36"/>
      <c r="N198" s="95"/>
      <c r="O198" s="222"/>
      <c r="P198" s="95"/>
      <c r="Q198" s="225"/>
      <c r="R198" s="125"/>
    </row>
    <row r="199" spans="1:18" s="122" customFormat="1" ht="20.100000000000001" hidden="1" customHeight="1" x14ac:dyDescent="0.25">
      <c r="A199" s="304"/>
      <c r="B199" s="83"/>
      <c r="C199" s="83"/>
      <c r="D199" s="300"/>
      <c r="E199" s="300"/>
      <c r="F199" s="300"/>
      <c r="G199" s="300"/>
      <c r="H199" s="300"/>
      <c r="I199" s="300"/>
      <c r="J199" s="307"/>
      <c r="K199" s="306"/>
      <c r="L199" s="45"/>
      <c r="M199" s="36"/>
      <c r="N199" s="95"/>
      <c r="O199" s="222"/>
      <c r="P199" s="95"/>
      <c r="Q199" s="225"/>
      <c r="R199" s="125"/>
    </row>
    <row r="200" spans="1:18" s="122" customFormat="1" ht="20.100000000000001" hidden="1" customHeight="1" x14ac:dyDescent="0.25">
      <c r="A200" s="304"/>
      <c r="B200" s="83"/>
      <c r="C200" s="83"/>
      <c r="D200" s="300"/>
      <c r="E200" s="300"/>
      <c r="F200" s="300"/>
      <c r="G200" s="300"/>
      <c r="H200" s="300"/>
      <c r="I200" s="300"/>
      <c r="J200" s="307"/>
      <c r="K200" s="306"/>
      <c r="L200" s="45"/>
      <c r="M200" s="36"/>
      <c r="N200" s="95"/>
      <c r="O200" s="222"/>
      <c r="P200" s="95"/>
      <c r="Q200" s="225"/>
      <c r="R200" s="125"/>
    </row>
    <row r="201" spans="1:18" s="122" customFormat="1" ht="20.100000000000001" hidden="1" customHeight="1" x14ac:dyDescent="0.25">
      <c r="A201" s="304"/>
      <c r="B201" s="83"/>
      <c r="C201" s="83"/>
      <c r="D201" s="300"/>
      <c r="E201" s="300"/>
      <c r="F201" s="300"/>
      <c r="G201" s="300"/>
      <c r="H201" s="300"/>
      <c r="I201" s="300"/>
      <c r="J201" s="307"/>
      <c r="K201" s="306"/>
      <c r="L201" s="45"/>
      <c r="M201" s="36"/>
      <c r="N201" s="95"/>
      <c r="O201" s="222"/>
      <c r="P201" s="95"/>
      <c r="Q201" s="225"/>
      <c r="R201" s="125"/>
    </row>
    <row r="202" spans="1:18" s="122" customFormat="1" ht="20.100000000000001" hidden="1" customHeight="1" x14ac:dyDescent="0.25">
      <c r="A202" s="304"/>
      <c r="B202" s="83"/>
      <c r="C202" s="83"/>
      <c r="D202" s="300"/>
      <c r="E202" s="300"/>
      <c r="F202" s="300"/>
      <c r="G202" s="300"/>
      <c r="H202" s="300"/>
      <c r="I202" s="300"/>
      <c r="J202" s="307"/>
      <c r="K202" s="306"/>
      <c r="L202" s="45"/>
      <c r="M202" s="36"/>
      <c r="N202" s="95"/>
      <c r="O202" s="222"/>
      <c r="P202" s="95"/>
      <c r="Q202" s="225"/>
      <c r="R202" s="125"/>
    </row>
    <row r="203" spans="1:18" s="122" customFormat="1" ht="20.100000000000001" hidden="1" customHeight="1" x14ac:dyDescent="0.25">
      <c r="A203" s="304"/>
      <c r="B203" s="83"/>
      <c r="C203" s="83"/>
      <c r="D203" s="300"/>
      <c r="E203" s="300"/>
      <c r="F203" s="300"/>
      <c r="G203" s="300"/>
      <c r="H203" s="300"/>
      <c r="I203" s="300"/>
      <c r="J203" s="307"/>
      <c r="K203" s="306"/>
      <c r="L203" s="45"/>
      <c r="M203" s="36"/>
      <c r="N203" s="95"/>
      <c r="O203" s="222"/>
      <c r="P203" s="95"/>
      <c r="Q203" s="225"/>
      <c r="R203" s="125"/>
    </row>
    <row r="204" spans="1:18" s="122" customFormat="1" ht="20.100000000000001" hidden="1" customHeight="1" x14ac:dyDescent="0.25">
      <c r="A204" s="304"/>
      <c r="B204" s="83"/>
      <c r="C204" s="83"/>
      <c r="D204" s="300"/>
      <c r="E204" s="300"/>
      <c r="F204" s="300"/>
      <c r="G204" s="300"/>
      <c r="H204" s="300"/>
      <c r="I204" s="300"/>
      <c r="J204" s="307"/>
      <c r="K204" s="306"/>
      <c r="L204" s="82"/>
      <c r="M204" s="36"/>
      <c r="N204" s="95"/>
      <c r="O204" s="222"/>
      <c r="P204" s="95"/>
      <c r="Q204" s="225"/>
      <c r="R204" s="125"/>
    </row>
    <row r="205" spans="1:18" s="122" customFormat="1" ht="20.100000000000001" hidden="1" customHeight="1" x14ac:dyDescent="0.25">
      <c r="B205" s="254"/>
      <c r="C205" s="300"/>
      <c r="D205" s="300"/>
      <c r="E205" s="300"/>
      <c r="F205" s="300"/>
      <c r="G205" s="300"/>
      <c r="H205" s="300"/>
      <c r="I205" s="300"/>
      <c r="K205" s="306"/>
      <c r="L205" s="45"/>
      <c r="M205" s="36"/>
      <c r="N205" s="95"/>
      <c r="P205" s="95"/>
      <c r="Q205" s="225"/>
      <c r="R205" s="125"/>
    </row>
    <row r="206" spans="1:18" s="122" customFormat="1" ht="20.100000000000001" hidden="1" customHeight="1" x14ac:dyDescent="0.25">
      <c r="A206" s="304"/>
      <c r="B206" s="83"/>
      <c r="C206" s="83"/>
      <c r="D206" s="300"/>
      <c r="E206" s="300"/>
      <c r="F206" s="300"/>
      <c r="G206" s="300"/>
      <c r="H206" s="300"/>
      <c r="I206" s="300"/>
      <c r="K206" s="306"/>
      <c r="L206" s="45"/>
      <c r="M206" s="36"/>
      <c r="N206" s="95"/>
      <c r="O206" s="222"/>
      <c r="P206" s="95"/>
      <c r="Q206" s="225"/>
      <c r="R206" s="125"/>
    </row>
    <row r="207" spans="1:18" s="122" customFormat="1" ht="20.100000000000001" hidden="1" customHeight="1" x14ac:dyDescent="0.25">
      <c r="A207" s="304"/>
      <c r="B207" s="83"/>
      <c r="C207" s="83"/>
      <c r="D207" s="300"/>
      <c r="E207" s="300"/>
      <c r="F207" s="300"/>
      <c r="G207" s="300"/>
      <c r="H207" s="300"/>
      <c r="I207" s="300"/>
      <c r="K207" s="306"/>
      <c r="L207" s="45"/>
      <c r="M207" s="36"/>
      <c r="N207" s="95"/>
      <c r="O207" s="222"/>
      <c r="P207" s="95"/>
      <c r="Q207" s="225"/>
      <c r="R207" s="125"/>
    </row>
    <row r="208" spans="1:18" s="122" customFormat="1" ht="20.100000000000001" hidden="1" customHeight="1" x14ac:dyDescent="0.25">
      <c r="A208" s="304"/>
      <c r="B208" s="83"/>
      <c r="C208" s="83"/>
      <c r="D208" s="300"/>
      <c r="E208" s="300"/>
      <c r="F208" s="300"/>
      <c r="G208" s="300"/>
      <c r="H208" s="300"/>
      <c r="I208" s="300"/>
      <c r="J208" s="307"/>
      <c r="K208" s="306"/>
      <c r="L208" s="82"/>
      <c r="M208" s="36"/>
      <c r="N208" s="95"/>
      <c r="O208" s="222"/>
      <c r="P208" s="95"/>
      <c r="Q208" s="225"/>
      <c r="R208" s="125"/>
    </row>
    <row r="209" spans="1:21" s="122" customFormat="1" ht="20.100000000000001" hidden="1" customHeight="1" x14ac:dyDescent="0.25">
      <c r="A209" s="304"/>
      <c r="B209" s="300"/>
      <c r="C209" s="300"/>
      <c r="D209" s="308"/>
      <c r="E209" s="308"/>
      <c r="F209" s="226"/>
      <c r="G209" s="226"/>
      <c r="H209" s="226"/>
      <c r="I209" s="226"/>
      <c r="J209" s="309"/>
      <c r="K209" s="309"/>
      <c r="L209" s="48"/>
      <c r="M209" s="36"/>
      <c r="N209" s="95"/>
      <c r="O209" s="95"/>
      <c r="P209" s="95"/>
      <c r="Q209" s="95"/>
      <c r="R209" s="95"/>
      <c r="S209" s="95"/>
      <c r="T209" s="95"/>
      <c r="U209" s="95"/>
    </row>
    <row r="210" spans="1:21" s="122" customFormat="1" ht="20.100000000000001" hidden="1" customHeight="1" x14ac:dyDescent="0.25">
      <c r="A210" s="295"/>
      <c r="B210" s="295"/>
      <c r="C210" s="295"/>
      <c r="D210" s="295"/>
      <c r="E210" s="295"/>
      <c r="F210" s="295"/>
      <c r="G210" s="295"/>
      <c r="H210" s="295"/>
      <c r="I210" s="295"/>
      <c r="J210" s="295"/>
      <c r="K210" s="295"/>
      <c r="L210" s="48"/>
      <c r="M210" s="36"/>
      <c r="N210" s="95"/>
      <c r="O210" s="95"/>
      <c r="P210" s="95"/>
      <c r="Q210" s="95"/>
      <c r="R210" s="95"/>
      <c r="S210" s="95"/>
      <c r="T210" s="95"/>
      <c r="U210" s="95"/>
    </row>
    <row r="211" spans="1:21" s="122" customFormat="1" ht="20.100000000000001" hidden="1" customHeight="1" x14ac:dyDescent="0.25">
      <c r="B211" s="105"/>
      <c r="E211" s="299"/>
      <c r="G211" s="96"/>
      <c r="I211" s="319"/>
      <c r="J211" s="47"/>
      <c r="K211" s="47"/>
      <c r="L211" s="47"/>
      <c r="M211" s="42"/>
      <c r="N211" s="95"/>
      <c r="P211" s="95"/>
      <c r="Q211" s="299"/>
    </row>
    <row r="212" spans="1:21" s="122" customFormat="1" ht="20.100000000000001" hidden="1" customHeight="1" x14ac:dyDescent="0.25">
      <c r="B212" s="105"/>
      <c r="E212" s="299"/>
      <c r="G212" s="96"/>
      <c r="I212" s="319"/>
      <c r="J212" s="47"/>
      <c r="K212" s="47"/>
      <c r="L212" s="47"/>
      <c r="M212" s="42"/>
      <c r="N212" s="95"/>
      <c r="P212" s="95"/>
      <c r="Q212" s="299"/>
    </row>
    <row r="213" spans="1:21" s="122" customFormat="1" ht="20.100000000000001" hidden="1" customHeight="1" x14ac:dyDescent="0.25">
      <c r="B213" s="105"/>
      <c r="E213" s="299"/>
      <c r="G213" s="96"/>
      <c r="I213" s="319"/>
      <c r="J213" s="47"/>
      <c r="K213" s="47"/>
      <c r="L213" s="47"/>
      <c r="M213" s="42"/>
      <c r="N213" s="95"/>
      <c r="P213" s="95"/>
      <c r="Q213" s="299"/>
    </row>
    <row r="214" spans="1:21" s="122" customFormat="1" ht="20.100000000000001" hidden="1" customHeight="1" x14ac:dyDescent="0.25">
      <c r="A214" s="304"/>
      <c r="B214" s="300"/>
      <c r="C214" s="300"/>
      <c r="D214" s="308"/>
      <c r="E214" s="308"/>
      <c r="F214" s="226"/>
      <c r="G214" s="226"/>
      <c r="H214" s="226"/>
      <c r="I214" s="226"/>
      <c r="J214" s="309"/>
      <c r="K214" s="309"/>
      <c r="L214" s="48"/>
      <c r="M214" s="36"/>
      <c r="N214" s="95"/>
      <c r="O214" s="95"/>
      <c r="P214" s="95"/>
      <c r="Q214" s="95"/>
      <c r="R214" s="95"/>
      <c r="S214" s="95"/>
      <c r="T214" s="95"/>
      <c r="U214" s="95"/>
    </row>
    <row r="215" spans="1:21" s="122" customFormat="1" ht="20.100000000000001" hidden="1" customHeight="1" x14ac:dyDescent="0.25">
      <c r="A215" s="295"/>
      <c r="B215" s="295"/>
      <c r="C215" s="295"/>
      <c r="D215" s="295"/>
      <c r="E215" s="295"/>
      <c r="F215" s="295"/>
      <c r="G215" s="295"/>
      <c r="H215" s="295"/>
      <c r="I215" s="295"/>
      <c r="J215" s="295"/>
      <c r="K215" s="295"/>
      <c r="L215" s="48"/>
      <c r="M215" s="36"/>
      <c r="N215" s="95"/>
      <c r="O215" s="95"/>
      <c r="P215" s="95"/>
      <c r="Q215" s="95"/>
      <c r="R215" s="95"/>
      <c r="S215" s="95"/>
      <c r="T215" s="95"/>
      <c r="U215" s="95"/>
    </row>
    <row r="216" spans="1:21" s="122" customFormat="1" ht="20.100000000000001" hidden="1" customHeight="1" x14ac:dyDescent="0.25">
      <c r="B216" s="105"/>
      <c r="E216" s="299"/>
      <c r="G216" s="96"/>
      <c r="I216" s="319"/>
      <c r="J216" s="47"/>
      <c r="K216" s="47"/>
      <c r="L216" s="47"/>
      <c r="M216" s="42"/>
      <c r="N216" s="95"/>
      <c r="P216" s="95"/>
      <c r="Q216" s="299"/>
    </row>
    <row r="217" spans="1:21" s="122" customFormat="1" ht="20.100000000000001" hidden="1" customHeight="1" x14ac:dyDescent="0.25">
      <c r="B217" s="105"/>
      <c r="E217" s="299"/>
      <c r="G217" s="96"/>
      <c r="I217" s="319"/>
      <c r="J217" s="47"/>
      <c r="K217" s="47"/>
      <c r="L217" s="47"/>
      <c r="M217" s="42"/>
      <c r="N217" s="95"/>
      <c r="P217" s="95"/>
      <c r="Q217" s="299"/>
    </row>
    <row r="218" spans="1:21" s="122" customFormat="1" ht="20.100000000000001" hidden="1" customHeight="1" x14ac:dyDescent="0.25">
      <c r="B218" s="105"/>
      <c r="E218" s="299"/>
      <c r="G218" s="96"/>
      <c r="I218" s="319"/>
      <c r="J218" s="47"/>
      <c r="K218" s="47"/>
      <c r="L218" s="47"/>
      <c r="M218" s="42"/>
      <c r="N218" s="95"/>
      <c r="P218" s="95"/>
      <c r="Q218" s="299"/>
    </row>
    <row r="219" spans="1:21" s="122" customFormat="1" ht="20.100000000000001" hidden="1" customHeight="1" x14ac:dyDescent="0.25">
      <c r="A219" s="304"/>
      <c r="B219" s="300"/>
      <c r="C219" s="300"/>
      <c r="D219" s="308"/>
      <c r="E219" s="308"/>
      <c r="F219" s="226"/>
      <c r="G219" s="226"/>
      <c r="H219" s="226"/>
      <c r="I219" s="226"/>
      <c r="J219" s="309"/>
      <c r="K219" s="309"/>
      <c r="L219" s="48"/>
      <c r="M219" s="36"/>
      <c r="N219" s="95"/>
      <c r="O219" s="95"/>
      <c r="P219" s="95"/>
      <c r="Q219" s="95"/>
      <c r="R219" s="95"/>
      <c r="S219" s="95"/>
      <c r="T219" s="95"/>
      <c r="U219" s="95"/>
    </row>
    <row r="220" spans="1:21" s="122" customFormat="1" ht="20.100000000000001" hidden="1" customHeight="1" x14ac:dyDescent="0.25">
      <c r="A220" s="295"/>
      <c r="B220" s="295"/>
      <c r="C220" s="295"/>
      <c r="D220" s="295"/>
      <c r="E220" s="295"/>
      <c r="F220" s="295"/>
      <c r="G220" s="295"/>
      <c r="H220" s="295"/>
      <c r="I220" s="295"/>
      <c r="J220" s="295"/>
      <c r="K220" s="295"/>
      <c r="L220" s="48"/>
      <c r="M220" s="36"/>
      <c r="N220" s="95"/>
      <c r="O220" s="95"/>
      <c r="P220" s="95"/>
      <c r="Q220" s="95"/>
      <c r="R220" s="95"/>
      <c r="S220" s="95"/>
      <c r="T220" s="95"/>
      <c r="U220" s="95"/>
    </row>
    <row r="221" spans="1:21" s="122" customFormat="1" ht="20.100000000000001" hidden="1" customHeight="1" x14ac:dyDescent="0.25">
      <c r="B221" s="105"/>
      <c r="E221" s="299"/>
      <c r="G221" s="96"/>
      <c r="I221" s="319"/>
      <c r="J221" s="47"/>
      <c r="K221" s="47"/>
      <c r="L221" s="47"/>
      <c r="M221" s="42"/>
      <c r="N221" s="95"/>
      <c r="P221" s="95"/>
      <c r="Q221" s="299"/>
    </row>
    <row r="222" spans="1:21" s="122" customFormat="1" ht="20.100000000000001" hidden="1" customHeight="1" x14ac:dyDescent="0.25">
      <c r="B222" s="105"/>
      <c r="E222" s="299"/>
      <c r="G222" s="96"/>
      <c r="I222" s="319"/>
      <c r="J222" s="47"/>
      <c r="K222" s="47"/>
      <c r="L222" s="47"/>
      <c r="M222" s="42"/>
      <c r="N222" s="95"/>
      <c r="P222" s="95"/>
      <c r="Q222" s="299"/>
    </row>
    <row r="223" spans="1:21" s="122" customFormat="1" ht="20.100000000000001" hidden="1" customHeight="1" x14ac:dyDescent="0.25">
      <c r="B223" s="105"/>
      <c r="E223" s="299"/>
      <c r="G223" s="96"/>
      <c r="I223" s="319"/>
      <c r="J223" s="47"/>
      <c r="K223" s="47"/>
      <c r="L223" s="47"/>
      <c r="M223" s="42"/>
      <c r="N223" s="95"/>
      <c r="P223" s="95"/>
      <c r="Q223" s="299"/>
    </row>
    <row r="224" spans="1:21" s="122" customFormat="1" ht="20.100000000000001" hidden="1" customHeight="1" x14ac:dyDescent="0.25">
      <c r="A224" s="304"/>
      <c r="B224" s="300"/>
      <c r="C224" s="300"/>
      <c r="D224" s="308"/>
      <c r="E224" s="308"/>
      <c r="F224" s="226"/>
      <c r="G224" s="226"/>
      <c r="H224" s="226"/>
      <c r="I224" s="226"/>
      <c r="J224" s="309"/>
      <c r="K224" s="309"/>
      <c r="L224" s="48"/>
      <c r="M224" s="36"/>
      <c r="N224" s="95"/>
      <c r="O224" s="95"/>
      <c r="P224" s="95"/>
      <c r="Q224" s="95"/>
      <c r="R224" s="95"/>
      <c r="S224" s="95"/>
      <c r="T224" s="95"/>
      <c r="U224" s="95"/>
    </row>
    <row r="225" spans="1:21" s="122" customFormat="1" ht="20.100000000000001" hidden="1" customHeight="1" x14ac:dyDescent="0.25">
      <c r="A225" s="295"/>
      <c r="B225" s="295"/>
      <c r="C225" s="295"/>
      <c r="D225" s="295"/>
      <c r="E225" s="295"/>
      <c r="F225" s="295"/>
      <c r="G225" s="295"/>
      <c r="H225" s="295"/>
      <c r="I225" s="295"/>
      <c r="J225" s="295"/>
      <c r="K225" s="295"/>
      <c r="L225" s="36"/>
      <c r="M225" s="36"/>
      <c r="N225" s="95"/>
      <c r="O225" s="95"/>
      <c r="P225" s="95"/>
      <c r="Q225" s="95"/>
      <c r="R225" s="95"/>
      <c r="S225" s="95"/>
      <c r="T225" s="95"/>
      <c r="U225" s="95"/>
    </row>
    <row r="226" spans="1:21" s="122" customFormat="1" ht="20.100000000000001" hidden="1" customHeight="1" x14ac:dyDescent="0.25">
      <c r="B226" s="105"/>
      <c r="E226" s="299"/>
      <c r="G226" s="96"/>
      <c r="I226" s="319"/>
      <c r="J226" s="47"/>
      <c r="K226" s="47"/>
      <c r="L226" s="47"/>
      <c r="M226" s="42"/>
      <c r="N226" s="95"/>
      <c r="P226" s="95"/>
      <c r="Q226" s="299"/>
    </row>
    <row r="227" spans="1:21" s="122" customFormat="1" ht="20.100000000000001" hidden="1" customHeight="1" x14ac:dyDescent="0.25">
      <c r="B227" s="105"/>
      <c r="E227" s="299"/>
      <c r="G227" s="96"/>
      <c r="I227" s="319"/>
      <c r="J227" s="47"/>
      <c r="K227" s="47"/>
      <c r="L227" s="47"/>
      <c r="M227" s="42"/>
      <c r="N227" s="95"/>
      <c r="P227" s="95"/>
      <c r="Q227" s="299"/>
    </row>
    <row r="228" spans="1:21" s="122" customFormat="1" ht="20.100000000000001" hidden="1" customHeight="1" x14ac:dyDescent="0.25">
      <c r="B228" s="105"/>
      <c r="E228" s="299"/>
      <c r="G228" s="96"/>
      <c r="I228" s="319"/>
      <c r="J228" s="47"/>
      <c r="K228" s="47"/>
      <c r="L228" s="47"/>
      <c r="M228" s="42"/>
      <c r="N228" s="95"/>
      <c r="P228" s="95"/>
      <c r="Q228" s="299"/>
    </row>
    <row r="229" spans="1:21" s="122" customFormat="1" ht="20.100000000000001" hidden="1" customHeight="1" x14ac:dyDescent="0.25">
      <c r="A229" s="304"/>
      <c r="B229" s="83"/>
      <c r="C229" s="300"/>
      <c r="D229" s="308"/>
      <c r="E229" s="308"/>
      <c r="F229" s="226"/>
      <c r="G229" s="226"/>
      <c r="H229" s="226"/>
      <c r="I229" s="226"/>
      <c r="J229" s="309"/>
      <c r="K229" s="309"/>
      <c r="L229" s="47"/>
      <c r="M229" s="36"/>
      <c r="N229" s="95"/>
      <c r="P229" s="95"/>
      <c r="Q229" s="95"/>
      <c r="R229" s="95"/>
      <c r="S229" s="95"/>
      <c r="T229" s="95"/>
      <c r="U229" s="95"/>
    </row>
    <row r="230" spans="1:21" s="122" customFormat="1" ht="20.100000000000001" hidden="1" customHeight="1" x14ac:dyDescent="0.25">
      <c r="A230" s="304"/>
      <c r="B230" s="83"/>
      <c r="C230" s="300"/>
      <c r="D230" s="308"/>
      <c r="E230" s="308"/>
      <c r="F230" s="226"/>
      <c r="G230" s="226"/>
      <c r="H230" s="226"/>
      <c r="I230" s="226"/>
      <c r="J230" s="309"/>
      <c r="K230" s="309"/>
      <c r="L230" s="47"/>
      <c r="M230" s="36"/>
      <c r="N230" s="95"/>
      <c r="P230" s="95"/>
      <c r="Q230" s="95"/>
      <c r="R230" s="95"/>
      <c r="S230" s="95"/>
      <c r="T230" s="95"/>
      <c r="U230" s="95"/>
    </row>
    <row r="231" spans="1:21" s="122" customFormat="1" ht="20.100000000000001" hidden="1" customHeight="1" x14ac:dyDescent="0.25">
      <c r="A231" s="304"/>
      <c r="B231" s="300"/>
      <c r="C231" s="300"/>
      <c r="D231" s="308"/>
      <c r="E231" s="308"/>
      <c r="F231" s="226"/>
      <c r="G231" s="226"/>
      <c r="H231" s="226"/>
      <c r="I231" s="226"/>
      <c r="J231" s="309"/>
      <c r="K231" s="309"/>
      <c r="L231" s="48"/>
      <c r="M231" s="36"/>
      <c r="N231" s="95"/>
      <c r="O231" s="95"/>
      <c r="P231" s="95"/>
      <c r="Q231" s="95"/>
      <c r="R231" s="95"/>
      <c r="S231" s="95"/>
      <c r="T231" s="95"/>
      <c r="U231" s="95"/>
    </row>
    <row r="232" spans="1:21" s="122" customFormat="1" ht="20.100000000000001" hidden="1" customHeight="1" x14ac:dyDescent="0.25">
      <c r="A232" s="295"/>
      <c r="B232" s="295"/>
      <c r="C232" s="295"/>
      <c r="D232" s="295"/>
      <c r="E232" s="295"/>
      <c r="F232" s="295"/>
      <c r="G232" s="295"/>
      <c r="H232" s="295"/>
      <c r="I232" s="295"/>
      <c r="J232" s="79"/>
      <c r="K232" s="295"/>
      <c r="L232" s="48"/>
      <c r="M232" s="36"/>
      <c r="N232" s="95"/>
      <c r="O232" s="95"/>
      <c r="P232" s="95"/>
      <c r="Q232" s="95"/>
      <c r="R232" s="95"/>
      <c r="S232" s="95"/>
      <c r="T232" s="95"/>
      <c r="U232" s="95"/>
    </row>
    <row r="233" spans="1:21" s="122" customFormat="1" ht="20.100000000000001" hidden="1" customHeight="1" x14ac:dyDescent="0.25">
      <c r="B233" s="105"/>
      <c r="E233" s="299"/>
      <c r="G233" s="96"/>
      <c r="I233" s="319"/>
      <c r="J233" s="47"/>
      <c r="K233" s="47"/>
      <c r="L233" s="47"/>
      <c r="M233" s="42"/>
      <c r="N233" s="95"/>
      <c r="P233" s="95"/>
      <c r="Q233" s="299"/>
    </row>
    <row r="234" spans="1:21" s="122" customFormat="1" ht="20.100000000000001" hidden="1" customHeight="1" x14ac:dyDescent="0.25">
      <c r="B234" s="105"/>
      <c r="E234" s="299"/>
      <c r="G234" s="96"/>
      <c r="I234" s="319"/>
      <c r="J234" s="47"/>
      <c r="K234" s="47"/>
      <c r="L234" s="47"/>
      <c r="M234" s="42"/>
      <c r="N234" s="95"/>
      <c r="P234" s="95"/>
      <c r="Q234" s="299"/>
    </row>
    <row r="235" spans="1:21" s="122" customFormat="1" ht="20.100000000000001" hidden="1" customHeight="1" x14ac:dyDescent="0.25">
      <c r="B235" s="105"/>
      <c r="E235" s="299"/>
      <c r="G235" s="96"/>
      <c r="I235" s="319"/>
      <c r="J235" s="47"/>
      <c r="K235" s="47"/>
      <c r="L235" s="47"/>
      <c r="M235" s="42"/>
      <c r="N235" s="95"/>
      <c r="P235" s="95"/>
      <c r="Q235" s="299"/>
    </row>
    <row r="236" spans="1:21" s="122" customFormat="1" ht="20.100000000000001" hidden="1" customHeight="1" x14ac:dyDescent="0.25">
      <c r="B236" s="300"/>
      <c r="C236" s="300"/>
      <c r="D236" s="300"/>
      <c r="E236" s="300"/>
      <c r="F236" s="300"/>
      <c r="G236" s="300"/>
      <c r="H236" s="300"/>
      <c r="I236" s="319"/>
      <c r="J236" s="47"/>
      <c r="K236" s="47"/>
      <c r="L236" s="47"/>
      <c r="M236" s="42"/>
      <c r="N236" s="95"/>
      <c r="P236" s="95"/>
      <c r="Q236" s="299"/>
    </row>
    <row r="237" spans="1:21" s="122" customFormat="1" ht="20.100000000000001" customHeight="1" x14ac:dyDescent="0.25">
      <c r="A237" s="667"/>
      <c r="B237" s="667"/>
      <c r="C237" s="667"/>
      <c r="D237" s="665"/>
      <c r="E237" s="665"/>
      <c r="F237" s="226"/>
      <c r="G237" s="666"/>
      <c r="H237" s="666"/>
      <c r="I237" s="666"/>
      <c r="J237" s="227"/>
      <c r="K237" s="227"/>
      <c r="L237" s="48"/>
      <c r="M237" s="36"/>
      <c r="N237" s="95"/>
      <c r="O237" s="95"/>
      <c r="P237" s="95"/>
      <c r="Q237" s="95"/>
      <c r="R237" s="95"/>
      <c r="S237" s="95"/>
      <c r="T237" s="95"/>
      <c r="U237" s="95"/>
    </row>
    <row r="238" spans="1:21" s="121" customFormat="1" ht="35.25" customHeight="1" x14ac:dyDescent="0.25">
      <c r="A238" s="585" t="s">
        <v>794</v>
      </c>
      <c r="B238" s="585"/>
      <c r="C238" s="585"/>
      <c r="D238" s="585"/>
      <c r="E238" s="585"/>
      <c r="F238" s="585"/>
      <c r="G238" s="585"/>
      <c r="H238" s="585"/>
      <c r="I238" s="585"/>
      <c r="J238" s="585"/>
      <c r="K238" s="585"/>
      <c r="L238" s="30"/>
      <c r="M238" s="31"/>
      <c r="N238" s="120"/>
      <c r="O238" s="119"/>
      <c r="P238" s="228"/>
      <c r="Q238" s="228"/>
    </row>
    <row r="239" spans="1:21" s="122" customFormat="1" ht="20.100000000000001" customHeight="1" x14ac:dyDescent="0.25">
      <c r="A239" s="229"/>
      <c r="B239" s="229"/>
      <c r="C239" s="229"/>
      <c r="D239" s="229"/>
      <c r="E239" s="229"/>
      <c r="F239" s="229"/>
      <c r="G239" s="229"/>
      <c r="H239" s="229"/>
      <c r="I239" s="229"/>
      <c r="J239" s="229"/>
      <c r="K239" s="229"/>
      <c r="L239" s="36"/>
      <c r="M239" s="36"/>
      <c r="N239" s="125"/>
      <c r="O239" s="125"/>
      <c r="P239" s="225"/>
      <c r="Q239" s="225"/>
      <c r="R239" s="125"/>
    </row>
    <row r="240" spans="1:21" s="123" customFormat="1" ht="20.100000000000001" customHeight="1" x14ac:dyDescent="0.25">
      <c r="A240" s="103" t="s">
        <v>783</v>
      </c>
      <c r="B240" s="224"/>
      <c r="C240" s="224"/>
      <c r="D240" s="224"/>
      <c r="E240" s="224"/>
      <c r="F240" s="224"/>
      <c r="G240" s="224"/>
      <c r="H240" s="224"/>
      <c r="I240" s="224"/>
      <c r="J240" s="224"/>
      <c r="K240" s="224"/>
      <c r="L240" s="36"/>
      <c r="M240" s="36"/>
      <c r="N240" s="127"/>
      <c r="O240" s="127"/>
      <c r="P240" s="146"/>
      <c r="Q240" s="146"/>
      <c r="R240" s="127"/>
    </row>
    <row r="241" spans="1:18" s="123" customFormat="1" ht="20.100000000000001" customHeight="1" x14ac:dyDescent="0.25">
      <c r="A241" s="577"/>
      <c r="B241" s="577"/>
      <c r="C241" s="577"/>
      <c r="D241" s="577"/>
      <c r="E241" s="577"/>
      <c r="F241" s="577"/>
      <c r="G241" s="577"/>
      <c r="H241" s="230" t="s">
        <v>10</v>
      </c>
      <c r="I241" s="241" t="b">
        <v>0</v>
      </c>
      <c r="J241" s="230" t="s">
        <v>11</v>
      </c>
      <c r="K241" s="241" t="b">
        <v>0</v>
      </c>
      <c r="L241" s="43" t="str">
        <f>IF(P241+Q241&gt;1,"Scegliere una sola opzione",IF(AND(P241=1,J261=0),"Vai alla domanda   F.2",""))</f>
        <v/>
      </c>
      <c r="M241" s="43"/>
      <c r="N241" s="95" t="str">
        <f>+IF(I241=TRUE,"1","0")</f>
        <v>0</v>
      </c>
      <c r="O241" s="95" t="str">
        <f>+IF(K241=TRUE,"1","0")</f>
        <v>0</v>
      </c>
      <c r="P241" s="143">
        <f>N241*1</f>
        <v>0</v>
      </c>
      <c r="Q241" s="143">
        <f>O241*1</f>
        <v>0</v>
      </c>
      <c r="R241" s="127"/>
    </row>
    <row r="242" spans="1:18" s="122" customFormat="1" ht="12.75" customHeight="1" x14ac:dyDescent="0.25">
      <c r="A242" s="231"/>
      <c r="B242" s="231"/>
      <c r="C242" s="231"/>
      <c r="D242" s="231"/>
      <c r="E242" s="231"/>
      <c r="F242" s="231"/>
      <c r="G242" s="231"/>
      <c r="H242" s="145"/>
      <c r="J242" s="145"/>
      <c r="L242" s="41"/>
      <c r="M242" s="41"/>
      <c r="N242" s="228"/>
      <c r="O242" s="228"/>
      <c r="P242" s="121"/>
      <c r="Q242" s="121"/>
      <c r="R242" s="125"/>
    </row>
    <row r="243" spans="1:18" s="122" customFormat="1" ht="6.75" customHeight="1" x14ac:dyDescent="0.25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36"/>
      <c r="M243" s="36"/>
      <c r="N243" s="125"/>
      <c r="O243" s="125"/>
      <c r="P243" s="125"/>
      <c r="Q243" s="125"/>
      <c r="R243" s="125"/>
    </row>
    <row r="244" spans="1:18" s="122" customFormat="1" ht="20.100000000000001" customHeight="1" x14ac:dyDescent="0.25">
      <c r="A244" s="657" t="s">
        <v>797</v>
      </c>
      <c r="B244" s="657"/>
      <c r="C244" s="657"/>
      <c r="D244" s="657"/>
      <c r="E244" s="657"/>
      <c r="F244" s="657"/>
      <c r="G244" s="657"/>
      <c r="H244" s="657"/>
      <c r="I244" s="657"/>
      <c r="J244" s="657"/>
      <c r="K244" s="657"/>
      <c r="L244" s="46"/>
      <c r="M244" s="36"/>
      <c r="N244" s="125"/>
      <c r="O244" s="125"/>
      <c r="P244" s="125"/>
      <c r="Q244" s="125"/>
      <c r="R244" s="125"/>
    </row>
    <row r="245" spans="1:18" s="122" customFormat="1" ht="13.5" customHeight="1" x14ac:dyDescent="0.25">
      <c r="A245" s="233"/>
      <c r="B245" s="660"/>
      <c r="C245" s="660"/>
      <c r="D245" s="660"/>
      <c r="E245" s="660"/>
      <c r="F245" s="660"/>
      <c r="G245" s="660"/>
      <c r="H245" s="660"/>
      <c r="I245" s="660"/>
      <c r="J245" s="660"/>
      <c r="K245" s="660"/>
      <c r="L245" s="36"/>
      <c r="M245" s="36"/>
      <c r="N245" s="125"/>
      <c r="O245" s="125"/>
      <c r="P245" s="125"/>
      <c r="Q245" s="125"/>
      <c r="R245" s="125"/>
    </row>
    <row r="246" spans="1:18" s="122" customFormat="1" ht="20.100000000000001" customHeight="1" x14ac:dyDescent="0.25">
      <c r="A246" s="234"/>
      <c r="B246" s="578" t="s">
        <v>567</v>
      </c>
      <c r="C246" s="578"/>
      <c r="D246" s="578"/>
      <c r="E246" s="578"/>
      <c r="F246" s="578"/>
      <c r="G246" s="578"/>
      <c r="H246" s="658"/>
      <c r="I246" s="658"/>
      <c r="J246" s="235" t="s">
        <v>11</v>
      </c>
      <c r="K246" s="242" t="b">
        <v>0</v>
      </c>
      <c r="L246" s="47"/>
      <c r="M246" s="34"/>
      <c r="N246" s="219" t="str">
        <f t="shared" ref="N246:N257" si="30">+IF(K246=TRUE,"1","0")</f>
        <v>0</v>
      </c>
      <c r="P246" s="216">
        <f t="shared" ref="P246:P257" si="31">N246*1</f>
        <v>0</v>
      </c>
      <c r="Q246" s="79"/>
      <c r="R246" s="125"/>
    </row>
    <row r="247" spans="1:18" s="122" customFormat="1" ht="29.25" customHeight="1" x14ac:dyDescent="0.25">
      <c r="A247" s="234"/>
      <c r="B247" s="652" t="s">
        <v>576</v>
      </c>
      <c r="C247" s="652"/>
      <c r="D247" s="652"/>
      <c r="E247" s="652"/>
      <c r="F247" s="652"/>
      <c r="G247" s="652"/>
      <c r="H247" s="653"/>
      <c r="I247" s="653"/>
      <c r="J247" s="235"/>
      <c r="K247" s="242" t="b">
        <v>0</v>
      </c>
      <c r="L247" s="47"/>
      <c r="M247" s="34"/>
      <c r="N247" s="219" t="str">
        <f t="shared" si="30"/>
        <v>0</v>
      </c>
      <c r="P247" s="216">
        <f t="shared" si="31"/>
        <v>0</v>
      </c>
      <c r="Q247" s="79"/>
      <c r="R247" s="125"/>
    </row>
    <row r="248" spans="1:18" s="122" customFormat="1" ht="20.100000000000001" customHeight="1" x14ac:dyDescent="0.25">
      <c r="A248" s="234"/>
      <c r="B248" s="652" t="s">
        <v>575</v>
      </c>
      <c r="C248" s="652"/>
      <c r="D248" s="652"/>
      <c r="E248" s="652"/>
      <c r="F248" s="652"/>
      <c r="G248" s="652"/>
      <c r="H248" s="653"/>
      <c r="I248" s="653"/>
      <c r="J248" s="235"/>
      <c r="K248" s="242" t="b">
        <v>0</v>
      </c>
      <c r="L248" s="47"/>
      <c r="M248" s="34"/>
      <c r="N248" s="219" t="str">
        <f t="shared" si="30"/>
        <v>0</v>
      </c>
      <c r="P248" s="216">
        <f t="shared" si="31"/>
        <v>0</v>
      </c>
      <c r="Q248" s="79"/>
      <c r="R248" s="125"/>
    </row>
    <row r="249" spans="1:18" s="122" customFormat="1" ht="20.100000000000001" customHeight="1" x14ac:dyDescent="0.25">
      <c r="A249" s="234"/>
      <c r="B249" s="563" t="s">
        <v>577</v>
      </c>
      <c r="C249" s="563"/>
      <c r="D249" s="563"/>
      <c r="E249" s="563"/>
      <c r="F249" s="563"/>
      <c r="G249" s="563"/>
      <c r="H249" s="563"/>
      <c r="I249" s="563"/>
      <c r="J249" s="236" t="s">
        <v>11</v>
      </c>
      <c r="K249" s="243" t="b">
        <v>0</v>
      </c>
      <c r="L249" s="47"/>
      <c r="M249" s="34"/>
      <c r="N249" s="219" t="str">
        <f t="shared" si="30"/>
        <v>0</v>
      </c>
      <c r="P249" s="216">
        <f t="shared" si="31"/>
        <v>0</v>
      </c>
      <c r="Q249" s="79"/>
      <c r="R249" s="125"/>
    </row>
    <row r="250" spans="1:18" s="122" customFormat="1" ht="20.100000000000001" customHeight="1" x14ac:dyDescent="0.25">
      <c r="A250" s="234"/>
      <c r="B250" s="563" t="s">
        <v>568</v>
      </c>
      <c r="C250" s="563"/>
      <c r="D250" s="563"/>
      <c r="E250" s="563"/>
      <c r="F250" s="563"/>
      <c r="G250" s="563"/>
      <c r="H250" s="564"/>
      <c r="I250" s="564"/>
      <c r="J250" s="236" t="s">
        <v>11</v>
      </c>
      <c r="K250" s="243" t="b">
        <v>0</v>
      </c>
      <c r="L250" s="47"/>
      <c r="M250" s="34"/>
      <c r="N250" s="219" t="str">
        <f t="shared" si="30"/>
        <v>0</v>
      </c>
      <c r="P250" s="216">
        <f t="shared" si="31"/>
        <v>0</v>
      </c>
      <c r="Q250" s="79"/>
      <c r="R250" s="125"/>
    </row>
    <row r="251" spans="1:18" s="122" customFormat="1" ht="21.75" customHeight="1" x14ac:dyDescent="0.25">
      <c r="A251" s="234"/>
      <c r="B251" s="563" t="s">
        <v>691</v>
      </c>
      <c r="C251" s="563"/>
      <c r="D251" s="563"/>
      <c r="E251" s="563"/>
      <c r="F251" s="563"/>
      <c r="G251" s="563"/>
      <c r="H251" s="564"/>
      <c r="I251" s="564"/>
      <c r="J251" s="236"/>
      <c r="K251" s="243" t="b">
        <v>0</v>
      </c>
      <c r="L251" s="47"/>
      <c r="M251" s="34"/>
      <c r="N251" s="219" t="str">
        <f>+IF(K251=TRUE,"1","0")</f>
        <v>0</v>
      </c>
      <c r="P251" s="216">
        <f>N251*1</f>
        <v>0</v>
      </c>
      <c r="Q251" s="79"/>
      <c r="R251" s="125"/>
    </row>
    <row r="252" spans="1:18" s="122" customFormat="1" ht="32.25" customHeight="1" x14ac:dyDescent="0.25">
      <c r="B252" s="582" t="s">
        <v>687</v>
      </c>
      <c r="C252" s="582"/>
      <c r="D252" s="582"/>
      <c r="E252" s="582"/>
      <c r="F252" s="582"/>
      <c r="G252" s="582"/>
      <c r="H252" s="659"/>
      <c r="I252" s="659"/>
      <c r="J252" s="237"/>
      <c r="K252" s="253" t="b">
        <v>0</v>
      </c>
      <c r="L252" s="50"/>
      <c r="M252" s="50"/>
      <c r="N252" s="219" t="str">
        <f t="shared" si="30"/>
        <v>0</v>
      </c>
      <c r="P252" s="216">
        <f t="shared" si="31"/>
        <v>0</v>
      </c>
      <c r="Q252" s="79"/>
      <c r="R252" s="125"/>
    </row>
    <row r="253" spans="1:18" s="122" customFormat="1" ht="20.100000000000001" customHeight="1" x14ac:dyDescent="0.25">
      <c r="B253" s="563" t="s">
        <v>573</v>
      </c>
      <c r="C253" s="563"/>
      <c r="D253" s="563"/>
      <c r="E253" s="563"/>
      <c r="F253" s="563"/>
      <c r="G253" s="563"/>
      <c r="H253" s="564"/>
      <c r="I253" s="564"/>
      <c r="J253" s="236" t="s">
        <v>11</v>
      </c>
      <c r="K253" s="243" t="b">
        <v>0</v>
      </c>
      <c r="L253" s="340"/>
      <c r="M253" s="48"/>
      <c r="N253" s="219" t="str">
        <f t="shared" si="30"/>
        <v>0</v>
      </c>
      <c r="P253" s="216">
        <f t="shared" si="31"/>
        <v>0</v>
      </c>
      <c r="Q253" s="79"/>
      <c r="R253" s="125"/>
    </row>
    <row r="254" spans="1:18" s="122" customFormat="1" ht="20.100000000000001" customHeight="1" x14ac:dyDescent="0.25">
      <c r="B254" s="563" t="s">
        <v>569</v>
      </c>
      <c r="C254" s="563"/>
      <c r="D254" s="563"/>
      <c r="E254" s="563"/>
      <c r="F254" s="563"/>
      <c r="G254" s="563"/>
      <c r="H254" s="564"/>
      <c r="I254" s="564"/>
      <c r="J254" s="236" t="s">
        <v>11</v>
      </c>
      <c r="K254" s="243" t="b">
        <v>0</v>
      </c>
      <c r="L254" s="48"/>
      <c r="M254" s="48"/>
      <c r="N254" s="219" t="str">
        <f t="shared" si="30"/>
        <v>0</v>
      </c>
      <c r="P254" s="216">
        <f t="shared" si="31"/>
        <v>0</v>
      </c>
      <c r="Q254" s="79"/>
      <c r="R254" s="125"/>
    </row>
    <row r="255" spans="1:18" s="122" customFormat="1" ht="20.100000000000001" customHeight="1" x14ac:dyDescent="0.25">
      <c r="B255" s="563" t="s">
        <v>574</v>
      </c>
      <c r="C255" s="563"/>
      <c r="D255" s="563"/>
      <c r="E255" s="563"/>
      <c r="F255" s="563"/>
      <c r="G255" s="563"/>
      <c r="H255" s="564"/>
      <c r="I255" s="564"/>
      <c r="J255" s="236" t="s">
        <v>11</v>
      </c>
      <c r="K255" s="243" t="b">
        <v>0</v>
      </c>
      <c r="L255" s="48"/>
      <c r="M255" s="48"/>
      <c r="N255" s="219" t="str">
        <f t="shared" si="30"/>
        <v>0</v>
      </c>
      <c r="P255" s="216">
        <f t="shared" si="31"/>
        <v>0</v>
      </c>
      <c r="Q255" s="79"/>
      <c r="R255" s="125"/>
    </row>
    <row r="256" spans="1:18" s="122" customFormat="1" ht="20.100000000000001" customHeight="1" x14ac:dyDescent="0.25">
      <c r="B256" s="563" t="s">
        <v>570</v>
      </c>
      <c r="C256" s="563"/>
      <c r="D256" s="563"/>
      <c r="E256" s="563"/>
      <c r="F256" s="563"/>
      <c r="G256" s="563"/>
      <c r="H256" s="564"/>
      <c r="I256" s="564"/>
      <c r="J256" s="236" t="s">
        <v>11</v>
      </c>
      <c r="K256" s="253" t="b">
        <v>0</v>
      </c>
      <c r="L256" s="48"/>
      <c r="M256" s="48"/>
      <c r="N256" s="219" t="str">
        <f t="shared" si="30"/>
        <v>0</v>
      </c>
      <c r="P256" s="216">
        <f t="shared" si="31"/>
        <v>0</v>
      </c>
      <c r="Q256" s="79"/>
      <c r="R256" s="125"/>
    </row>
    <row r="257" spans="1:18" s="122" customFormat="1" ht="20.100000000000001" customHeight="1" x14ac:dyDescent="0.25">
      <c r="B257" s="563" t="s">
        <v>571</v>
      </c>
      <c r="C257" s="563"/>
      <c r="D257" s="563"/>
      <c r="E257" s="563"/>
      <c r="F257" s="563"/>
      <c r="G257" s="563"/>
      <c r="H257" s="564"/>
      <c r="I257" s="564"/>
      <c r="J257" s="236" t="s">
        <v>11</v>
      </c>
      <c r="K257" s="253" t="b">
        <v>0</v>
      </c>
      <c r="L257" s="48"/>
      <c r="M257" s="48"/>
      <c r="N257" s="219" t="str">
        <f t="shared" si="30"/>
        <v>0</v>
      </c>
      <c r="P257" s="216">
        <f t="shared" si="31"/>
        <v>0</v>
      </c>
      <c r="Q257" s="79"/>
      <c r="R257" s="125"/>
    </row>
    <row r="258" spans="1:18" s="122" customFormat="1" ht="20.100000000000001" customHeight="1" x14ac:dyDescent="0.25">
      <c r="B258" s="563" t="s">
        <v>572</v>
      </c>
      <c r="C258" s="563"/>
      <c r="D258" s="563"/>
      <c r="E258" s="661" t="s">
        <v>686</v>
      </c>
      <c r="F258" s="662"/>
      <c r="G258" s="662"/>
      <c r="H258" s="662"/>
      <c r="I258" s="662"/>
      <c r="J258" s="662"/>
      <c r="K258" s="663"/>
      <c r="L258" s="48"/>
      <c r="M258" s="48"/>
      <c r="N258" s="228"/>
      <c r="O258" s="228"/>
      <c r="P258" s="121"/>
      <c r="Q258" s="121"/>
      <c r="R258" s="125"/>
    </row>
    <row r="259" spans="1:18" s="122" customFormat="1" ht="20.100000000000001" customHeight="1" x14ac:dyDescent="0.25">
      <c r="B259" s="664"/>
      <c r="C259" s="664"/>
      <c r="D259" s="664"/>
      <c r="E259" s="664"/>
      <c r="F259" s="664"/>
      <c r="G259" s="664"/>
      <c r="H259" s="664"/>
      <c r="I259" s="664"/>
      <c r="J259" s="664"/>
      <c r="L259" s="48"/>
      <c r="M259" s="48"/>
      <c r="N259" s="228"/>
      <c r="O259" s="228"/>
      <c r="P259" s="121"/>
      <c r="Q259" s="121"/>
      <c r="R259" s="125"/>
    </row>
    <row r="260" spans="1:18" s="122" customFormat="1" ht="39" customHeight="1" x14ac:dyDescent="0.25">
      <c r="A260" s="654" t="s">
        <v>784</v>
      </c>
      <c r="B260" s="654"/>
      <c r="C260" s="654"/>
      <c r="D260" s="654"/>
      <c r="E260" s="654"/>
      <c r="F260" s="654"/>
      <c r="G260" s="654"/>
      <c r="H260" s="654"/>
      <c r="I260" s="654"/>
      <c r="J260" s="654"/>
      <c r="K260" s="654"/>
      <c r="L260" s="36"/>
      <c r="M260" s="36"/>
      <c r="N260" s="125"/>
      <c r="O260" s="125"/>
      <c r="P260" s="125"/>
      <c r="Q260" s="125"/>
      <c r="R260" s="125"/>
    </row>
    <row r="261" spans="1:18" s="122" customFormat="1" ht="20.100000000000001" customHeight="1" x14ac:dyDescent="0.25">
      <c r="B261" s="238"/>
      <c r="C261" s="238"/>
      <c r="D261" s="238"/>
      <c r="E261" s="238"/>
      <c r="F261" s="238"/>
      <c r="G261" s="238"/>
      <c r="H261" s="239"/>
      <c r="I261" s="255" t="s">
        <v>689</v>
      </c>
      <c r="J261" s="655"/>
      <c r="K261" s="656"/>
      <c r="L261" s="561" t="str">
        <f>IF(AND(P262=1,J261&lt;&gt;0),"Attenzione: risposte non coerenti",IF(AND(P262=1,Q241=1),"Attenzione: risposta non coerente con quanto indicato in  F.1",""))</f>
        <v/>
      </c>
      <c r="M261" s="48"/>
      <c r="N261" s="228"/>
      <c r="O261" s="228"/>
      <c r="P261" s="121"/>
      <c r="Q261" s="121"/>
      <c r="R261" s="125"/>
    </row>
    <row r="262" spans="1:18" s="122" customFormat="1" ht="20.100000000000001" customHeight="1" x14ac:dyDescent="0.25">
      <c r="B262" s="238"/>
      <c r="C262" s="238"/>
      <c r="D262" s="238"/>
      <c r="E262" s="238"/>
      <c r="F262" s="238"/>
      <c r="G262" s="238"/>
      <c r="H262" s="123"/>
      <c r="I262" s="255" t="s">
        <v>690</v>
      </c>
      <c r="J262" s="651" t="b">
        <v>0</v>
      </c>
      <c r="K262" s="651"/>
      <c r="L262" s="561"/>
      <c r="M262" s="48"/>
      <c r="N262" s="219" t="str">
        <f>+IF(J262=TRUE,"1","0")</f>
        <v>0</v>
      </c>
      <c r="P262" s="216">
        <f t="shared" ref="P262" si="32">N262*1</f>
        <v>0</v>
      </c>
      <c r="Q262" s="121"/>
      <c r="R262" s="125"/>
    </row>
    <row r="263" spans="1:18" s="122" customFormat="1" ht="20.100000000000001" customHeight="1" x14ac:dyDescent="0.25">
      <c r="A263" s="650" t="s">
        <v>1007</v>
      </c>
      <c r="B263" s="650"/>
      <c r="C263" s="650"/>
      <c r="D263" s="650"/>
      <c r="E263" s="650"/>
      <c r="F263" s="650"/>
      <c r="G263" s="650"/>
      <c r="H263" s="650"/>
      <c r="I263" s="650"/>
      <c r="J263" s="650"/>
      <c r="K263" s="650"/>
      <c r="L263" s="48"/>
      <c r="M263" s="48"/>
      <c r="N263" s="228"/>
      <c r="O263" s="228"/>
      <c r="P263" s="121"/>
      <c r="Q263" s="121"/>
      <c r="R263" s="125"/>
    </row>
    <row r="264" spans="1:18" s="122" customFormat="1" ht="20.100000000000001" hidden="1" customHeight="1" x14ac:dyDescent="0.25">
      <c r="L264" s="48"/>
      <c r="M264" s="48"/>
      <c r="N264" s="228"/>
      <c r="O264" s="228"/>
      <c r="P264" s="121"/>
      <c r="Q264" s="121"/>
      <c r="R264" s="125"/>
    </row>
    <row r="265" spans="1:18" s="122" customFormat="1" ht="20.100000000000001" hidden="1" customHeight="1" x14ac:dyDescent="0.25">
      <c r="B265" s="238"/>
      <c r="C265" s="238"/>
      <c r="D265" s="238"/>
      <c r="E265" s="238"/>
      <c r="F265" s="238"/>
      <c r="G265" s="238"/>
      <c r="H265" s="239"/>
      <c r="J265" s="239"/>
      <c r="L265" s="48"/>
      <c r="M265" s="48"/>
      <c r="N265" s="228"/>
      <c r="O265" s="228"/>
      <c r="P265" s="121"/>
      <c r="Q265" s="121"/>
      <c r="R265" s="125"/>
    </row>
    <row r="266" spans="1:18" s="122" customFormat="1" ht="20.100000000000001" hidden="1" customHeight="1" x14ac:dyDescent="0.25">
      <c r="B266" s="238"/>
      <c r="C266" s="238"/>
      <c r="D266" s="238"/>
      <c r="E266" s="238"/>
      <c r="F266" s="238"/>
      <c r="G266" s="238"/>
      <c r="H266" s="239"/>
      <c r="J266" s="239"/>
      <c r="L266" s="48"/>
      <c r="M266" s="48"/>
      <c r="N266" s="228"/>
      <c r="O266" s="228"/>
      <c r="P266" s="121"/>
      <c r="Q266" s="121"/>
      <c r="R266" s="125"/>
    </row>
    <row r="267" spans="1:18" s="122" customFormat="1" ht="20.100000000000001" hidden="1" customHeight="1" x14ac:dyDescent="0.25">
      <c r="B267" s="238"/>
      <c r="C267" s="238"/>
      <c r="D267" s="238"/>
      <c r="E267" s="238"/>
      <c r="F267" s="238"/>
      <c r="G267" s="238"/>
      <c r="H267" s="239"/>
      <c r="J267" s="239"/>
      <c r="L267" s="48"/>
      <c r="M267" s="48"/>
      <c r="N267" s="228"/>
      <c r="O267" s="228"/>
      <c r="P267" s="121"/>
      <c r="Q267" s="121"/>
      <c r="R267" s="125"/>
    </row>
    <row r="268" spans="1:18" s="240" customFormat="1" ht="20.100000000000001" hidden="1" customHeight="1" x14ac:dyDescent="0.25">
      <c r="L268" s="49"/>
      <c r="M268" s="49"/>
    </row>
    <row r="269" spans="1:18" ht="20.100000000000001" hidden="1" customHeight="1" x14ac:dyDescent="0.25">
      <c r="R269" s="36"/>
    </row>
    <row r="270" spans="1:18" ht="20.100000000000001" hidden="1" customHeight="1" x14ac:dyDescent="0.25">
      <c r="R270" s="36"/>
    </row>
    <row r="271" spans="1:18" ht="20.100000000000001" hidden="1" customHeight="1" x14ac:dyDescent="0.25">
      <c r="R271" s="36"/>
    </row>
    <row r="272" spans="1:18" ht="20.100000000000001" hidden="1" customHeight="1" x14ac:dyDescent="0.25">
      <c r="R272" s="36"/>
    </row>
    <row r="273" spans="18:18" ht="20.100000000000001" hidden="1" customHeight="1" x14ac:dyDescent="0.25">
      <c r="R273" s="36"/>
    </row>
    <row r="274" spans="18:18" ht="20.100000000000001" hidden="1" customHeight="1" x14ac:dyDescent="0.25">
      <c r="R274" s="36"/>
    </row>
    <row r="275" spans="18:18" ht="20.100000000000001" hidden="1" customHeight="1" x14ac:dyDescent="0.25">
      <c r="R275" s="36"/>
    </row>
    <row r="276" spans="18:18" ht="20.100000000000001" hidden="1" customHeight="1" x14ac:dyDescent="0.25">
      <c r="R276" s="36"/>
    </row>
    <row r="277" spans="18:18" ht="20.100000000000001" hidden="1" customHeight="1" x14ac:dyDescent="0.25">
      <c r="R277" s="36"/>
    </row>
    <row r="278" spans="18:18" ht="20.100000000000001" hidden="1" customHeight="1" x14ac:dyDescent="0.25">
      <c r="R278" s="36"/>
    </row>
    <row r="279" spans="18:18" ht="20.100000000000001" hidden="1" customHeight="1" x14ac:dyDescent="0.25">
      <c r="R279" s="36"/>
    </row>
    <row r="280" spans="18:18" ht="20.100000000000001" hidden="1" customHeight="1" x14ac:dyDescent="0.25">
      <c r="R280" s="36"/>
    </row>
    <row r="281" spans="18:18" ht="20.100000000000001" hidden="1" customHeight="1" x14ac:dyDescent="0.25">
      <c r="R281" s="36"/>
    </row>
    <row r="282" spans="18:18" ht="20.100000000000001" hidden="1" customHeight="1" x14ac:dyDescent="0.25">
      <c r="R282" s="36"/>
    </row>
    <row r="283" spans="18:18" ht="20.100000000000001" hidden="1" customHeight="1" x14ac:dyDescent="0.25">
      <c r="R283" s="36"/>
    </row>
    <row r="284" spans="18:18" ht="20.100000000000001" hidden="1" customHeight="1" x14ac:dyDescent="0.25">
      <c r="R284" s="36"/>
    </row>
    <row r="285" spans="18:18" ht="20.100000000000001" hidden="1" customHeight="1" x14ac:dyDescent="0.25">
      <c r="R285" s="36"/>
    </row>
    <row r="286" spans="18:18" ht="20.100000000000001" hidden="1" customHeight="1" x14ac:dyDescent="0.25">
      <c r="R286" s="36"/>
    </row>
    <row r="287" spans="18:18" ht="20.100000000000001" hidden="1" customHeight="1" x14ac:dyDescent="0.25">
      <c r="R287" s="36"/>
    </row>
    <row r="288" spans="18:18" ht="20.100000000000001" hidden="1" customHeight="1" x14ac:dyDescent="0.25">
      <c r="R288" s="36"/>
    </row>
    <row r="289" spans="18:18" ht="20.100000000000001" hidden="1" customHeight="1" x14ac:dyDescent="0.25">
      <c r="R289" s="36"/>
    </row>
    <row r="290" spans="18:18" ht="20.100000000000001" hidden="1" customHeight="1" x14ac:dyDescent="0.25">
      <c r="R290" s="36"/>
    </row>
    <row r="291" spans="18:18" ht="20.100000000000001" hidden="1" customHeight="1" x14ac:dyDescent="0.25">
      <c r="R291" s="36"/>
    </row>
    <row r="292" spans="18:18" ht="20.100000000000001" hidden="1" customHeight="1" x14ac:dyDescent="0.25">
      <c r="R292" s="36"/>
    </row>
    <row r="293" spans="18:18" ht="20.100000000000001" hidden="1" customHeight="1" x14ac:dyDescent="0.25">
      <c r="R293" s="36"/>
    </row>
    <row r="294" spans="18:18" ht="20.100000000000001" hidden="1" customHeight="1" x14ac:dyDescent="0.25">
      <c r="R294" s="36"/>
    </row>
    <row r="295" spans="18:18" ht="20.100000000000001" hidden="1" customHeight="1" x14ac:dyDescent="0.25">
      <c r="R295" s="36"/>
    </row>
    <row r="296" spans="18:18" ht="20.100000000000001" hidden="1" customHeight="1" x14ac:dyDescent="0.25">
      <c r="R296" s="36"/>
    </row>
    <row r="297" spans="18:18" ht="20.100000000000001" hidden="1" customHeight="1" x14ac:dyDescent="0.25">
      <c r="R297" s="36"/>
    </row>
    <row r="298" spans="18:18" ht="20.100000000000001" hidden="1" customHeight="1" x14ac:dyDescent="0.25">
      <c r="R298" s="36"/>
    </row>
    <row r="299" spans="18:18" ht="20.100000000000001" hidden="1" customHeight="1" x14ac:dyDescent="0.25">
      <c r="R299" s="36"/>
    </row>
    <row r="300" spans="18:18" ht="20.100000000000001" hidden="1" customHeight="1" x14ac:dyDescent="0.25">
      <c r="R300" s="36"/>
    </row>
    <row r="301" spans="18:18" ht="20.100000000000001" hidden="1" customHeight="1" x14ac:dyDescent="0.25">
      <c r="R301" s="36"/>
    </row>
    <row r="302" spans="18:18" ht="20.100000000000001" hidden="1" customHeight="1" x14ac:dyDescent="0.25">
      <c r="R302" s="36"/>
    </row>
    <row r="303" spans="18:18" ht="20.100000000000001" hidden="1" customHeight="1" x14ac:dyDescent="0.25">
      <c r="R303" s="36"/>
    </row>
    <row r="304" spans="18:18" ht="20.100000000000001" hidden="1" customHeight="1" x14ac:dyDescent="0.25">
      <c r="R304" s="36"/>
    </row>
    <row r="305" spans="18:18" ht="20.100000000000001" hidden="1" customHeight="1" x14ac:dyDescent="0.25">
      <c r="R305" s="36"/>
    </row>
    <row r="306" spans="18:18" ht="20.100000000000001" hidden="1" customHeight="1" x14ac:dyDescent="0.25">
      <c r="R306" s="36"/>
    </row>
    <row r="307" spans="18:18" ht="20.100000000000001" hidden="1" customHeight="1" x14ac:dyDescent="0.25">
      <c r="R307" s="36"/>
    </row>
    <row r="308" spans="18:18" ht="20.100000000000001" hidden="1" customHeight="1" x14ac:dyDescent="0.25">
      <c r="R308" s="36"/>
    </row>
    <row r="309" spans="18:18" ht="20.100000000000001" hidden="1" customHeight="1" x14ac:dyDescent="0.25">
      <c r="R309" s="36"/>
    </row>
    <row r="310" spans="18:18" ht="20.100000000000001" hidden="1" customHeight="1" x14ac:dyDescent="0.25">
      <c r="R310" s="36"/>
    </row>
    <row r="311" spans="18:18" ht="20.100000000000001" hidden="1" customHeight="1" x14ac:dyDescent="0.25">
      <c r="R311" s="36"/>
    </row>
    <row r="312" spans="18:18" ht="20.100000000000001" hidden="1" customHeight="1" x14ac:dyDescent="0.25">
      <c r="R312" s="36"/>
    </row>
    <row r="313" spans="18:18" ht="20.100000000000001" hidden="1" customHeight="1" x14ac:dyDescent="0.25">
      <c r="R313" s="36"/>
    </row>
    <row r="314" spans="18:18" ht="20.100000000000001" hidden="1" customHeight="1" x14ac:dyDescent="0.25">
      <c r="R314" s="36"/>
    </row>
    <row r="315" spans="18:18" ht="20.100000000000001" hidden="1" customHeight="1" x14ac:dyDescent="0.25">
      <c r="R315" s="36"/>
    </row>
    <row r="316" spans="18:18" ht="20.100000000000001" hidden="1" customHeight="1" x14ac:dyDescent="0.25">
      <c r="R316" s="36"/>
    </row>
    <row r="317" spans="18:18" ht="20.100000000000001" hidden="1" customHeight="1" x14ac:dyDescent="0.25">
      <c r="R317" s="36"/>
    </row>
    <row r="318" spans="18:18" ht="20.100000000000001" hidden="1" customHeight="1" x14ac:dyDescent="0.25">
      <c r="R318" s="36"/>
    </row>
    <row r="319" spans="18:18" ht="20.100000000000001" hidden="1" customHeight="1" x14ac:dyDescent="0.25">
      <c r="R319" s="36"/>
    </row>
    <row r="320" spans="18:18" ht="20.100000000000001" hidden="1" customHeight="1" x14ac:dyDescent="0.25">
      <c r="R320" s="36"/>
    </row>
    <row r="321" spans="18:18" ht="20.100000000000001" hidden="1" customHeight="1" x14ac:dyDescent="0.25">
      <c r="R321" s="36"/>
    </row>
    <row r="322" spans="18:18" ht="20.100000000000001" hidden="1" customHeight="1" x14ac:dyDescent="0.25">
      <c r="R322" s="36"/>
    </row>
    <row r="323" spans="18:18" ht="20.100000000000001" hidden="1" customHeight="1" x14ac:dyDescent="0.25">
      <c r="R323" s="36"/>
    </row>
    <row r="324" spans="18:18" ht="20.100000000000001" hidden="1" customHeight="1" x14ac:dyDescent="0.25">
      <c r="R324" s="36"/>
    </row>
    <row r="325" spans="18:18" ht="20.100000000000001" hidden="1" customHeight="1" x14ac:dyDescent="0.25">
      <c r="R325" s="36"/>
    </row>
    <row r="326" spans="18:18" ht="20.100000000000001" hidden="1" customHeight="1" x14ac:dyDescent="0.25">
      <c r="R326" s="36"/>
    </row>
    <row r="327" spans="18:18" ht="20.100000000000001" hidden="1" customHeight="1" x14ac:dyDescent="0.25">
      <c r="R327" s="36"/>
    </row>
    <row r="328" spans="18:18" ht="20.100000000000001" hidden="1" customHeight="1" x14ac:dyDescent="0.25">
      <c r="R328" s="36"/>
    </row>
    <row r="329" spans="18:18" ht="20.100000000000001" hidden="1" customHeight="1" x14ac:dyDescent="0.25">
      <c r="R329" s="36"/>
    </row>
    <row r="330" spans="18:18" ht="20.100000000000001" hidden="1" customHeight="1" x14ac:dyDescent="0.25">
      <c r="R330" s="36"/>
    </row>
    <row r="331" spans="18:18" ht="20.100000000000001" hidden="1" customHeight="1" x14ac:dyDescent="0.25">
      <c r="R331" s="36"/>
    </row>
    <row r="332" spans="18:18" ht="20.100000000000001" hidden="1" customHeight="1" x14ac:dyDescent="0.25">
      <c r="R332" s="36"/>
    </row>
    <row r="333" spans="18:18" ht="20.100000000000001" hidden="1" customHeight="1" x14ac:dyDescent="0.25">
      <c r="R333" s="36"/>
    </row>
    <row r="334" spans="18:18" ht="20.100000000000001" hidden="1" customHeight="1" x14ac:dyDescent="0.25">
      <c r="R334" s="36"/>
    </row>
    <row r="335" spans="18:18" ht="20.100000000000001" hidden="1" customHeight="1" x14ac:dyDescent="0.25">
      <c r="R335" s="36"/>
    </row>
    <row r="336" spans="18:18" ht="20.100000000000001" hidden="1" customHeight="1" x14ac:dyDescent="0.25">
      <c r="R336" s="36"/>
    </row>
    <row r="337" spans="18:18" ht="20.100000000000001" hidden="1" customHeight="1" x14ac:dyDescent="0.25">
      <c r="R337" s="36"/>
    </row>
    <row r="338" spans="18:18" ht="20.100000000000001" hidden="1" customHeight="1" x14ac:dyDescent="0.25">
      <c r="R338" s="36"/>
    </row>
    <row r="339" spans="18:18" ht="20.100000000000001" hidden="1" customHeight="1" x14ac:dyDescent="0.25">
      <c r="R339" s="36"/>
    </row>
    <row r="340" spans="18:18" ht="20.100000000000001" hidden="1" customHeight="1" x14ac:dyDescent="0.25">
      <c r="R340" s="36"/>
    </row>
    <row r="341" spans="18:18" ht="20.100000000000001" hidden="1" customHeight="1" x14ac:dyDescent="0.25">
      <c r="R341" s="36"/>
    </row>
    <row r="342" spans="18:18" ht="20.100000000000001" hidden="1" customHeight="1" x14ac:dyDescent="0.25">
      <c r="R342" s="36"/>
    </row>
    <row r="343" spans="18:18" ht="20.100000000000001" hidden="1" customHeight="1" x14ac:dyDescent="0.25">
      <c r="R343" s="36"/>
    </row>
    <row r="344" spans="18:18" ht="20.100000000000001" hidden="1" customHeight="1" x14ac:dyDescent="0.25">
      <c r="R344" s="36"/>
    </row>
    <row r="345" spans="18:18" ht="20.100000000000001" hidden="1" customHeight="1" x14ac:dyDescent="0.25">
      <c r="R345" s="36"/>
    </row>
    <row r="346" spans="18:18" ht="20.100000000000001" hidden="1" customHeight="1" x14ac:dyDescent="0.25">
      <c r="R346" s="36"/>
    </row>
    <row r="347" spans="18:18" ht="20.100000000000001" hidden="1" customHeight="1" x14ac:dyDescent="0.25">
      <c r="R347" s="36"/>
    </row>
    <row r="348" spans="18:18" ht="20.100000000000001" hidden="1" customHeight="1" x14ac:dyDescent="0.25">
      <c r="R348" s="36"/>
    </row>
    <row r="349" spans="18:18" ht="20.100000000000001" hidden="1" customHeight="1" x14ac:dyDescent="0.25">
      <c r="R349" s="36"/>
    </row>
    <row r="350" spans="18:18" ht="20.100000000000001" hidden="1" customHeight="1" x14ac:dyDescent="0.25">
      <c r="R350" s="36"/>
    </row>
    <row r="351" spans="18:18" ht="20.100000000000001" hidden="1" customHeight="1" x14ac:dyDescent="0.25">
      <c r="R351" s="36"/>
    </row>
    <row r="352" spans="18:18" ht="20.100000000000001" hidden="1" customHeight="1" x14ac:dyDescent="0.25">
      <c r="R352" s="36"/>
    </row>
    <row r="353" spans="18:18" ht="20.100000000000001" hidden="1" customHeight="1" x14ac:dyDescent="0.25">
      <c r="R353" s="36"/>
    </row>
    <row r="354" spans="18:18" ht="20.100000000000001" hidden="1" customHeight="1" x14ac:dyDescent="0.25">
      <c r="R354" s="36"/>
    </row>
    <row r="355" spans="18:18" ht="20.100000000000001" hidden="1" customHeight="1" x14ac:dyDescent="0.25">
      <c r="R355" s="36"/>
    </row>
    <row r="356" spans="18:18" ht="20.100000000000001" hidden="1" customHeight="1" x14ac:dyDescent="0.25">
      <c r="R356" s="36"/>
    </row>
    <row r="357" spans="18:18" ht="20.100000000000001" hidden="1" customHeight="1" x14ac:dyDescent="0.25">
      <c r="R357" s="36"/>
    </row>
    <row r="358" spans="18:18" ht="20.100000000000001" hidden="1" customHeight="1" x14ac:dyDescent="0.25">
      <c r="R358" s="36"/>
    </row>
    <row r="359" spans="18:18" ht="20.100000000000001" hidden="1" customHeight="1" x14ac:dyDescent="0.25">
      <c r="R359" s="36"/>
    </row>
    <row r="360" spans="18:18" ht="20.100000000000001" hidden="1" customHeight="1" x14ac:dyDescent="0.25">
      <c r="R360" s="36"/>
    </row>
    <row r="361" spans="18:18" ht="20.100000000000001" hidden="1" customHeight="1" x14ac:dyDescent="0.25">
      <c r="R361" s="36"/>
    </row>
    <row r="362" spans="18:18" ht="20.100000000000001" hidden="1" customHeight="1" x14ac:dyDescent="0.25">
      <c r="R362" s="36"/>
    </row>
    <row r="363" spans="18:18" ht="20.100000000000001" hidden="1" customHeight="1" x14ac:dyDescent="0.25">
      <c r="R363" s="36"/>
    </row>
    <row r="364" spans="18:18" ht="20.100000000000001" hidden="1" customHeight="1" x14ac:dyDescent="0.25">
      <c r="R364" s="36"/>
    </row>
    <row r="365" spans="18:18" ht="20.100000000000001" hidden="1" customHeight="1" x14ac:dyDescent="0.25">
      <c r="R365" s="36"/>
    </row>
    <row r="366" spans="18:18" ht="20.100000000000001" hidden="1" customHeight="1" x14ac:dyDescent="0.25">
      <c r="R366" s="36"/>
    </row>
    <row r="367" spans="18:18" ht="20.100000000000001" hidden="1" customHeight="1" x14ac:dyDescent="0.25">
      <c r="R367" s="36"/>
    </row>
    <row r="368" spans="18:18" ht="20.100000000000001" hidden="1" customHeight="1" x14ac:dyDescent="0.25">
      <c r="R368" s="36"/>
    </row>
    <row r="369" spans="18:18" ht="20.100000000000001" hidden="1" customHeight="1" x14ac:dyDescent="0.25">
      <c r="R369" s="36"/>
    </row>
    <row r="370" spans="18:18" ht="20.100000000000001" hidden="1" customHeight="1" x14ac:dyDescent="0.25">
      <c r="R370" s="36"/>
    </row>
    <row r="371" spans="18:18" ht="20.100000000000001" hidden="1" customHeight="1" x14ac:dyDescent="0.25">
      <c r="R371" s="36"/>
    </row>
    <row r="372" spans="18:18" ht="20.100000000000001" hidden="1" customHeight="1" x14ac:dyDescent="0.25">
      <c r="R372" s="36"/>
    </row>
    <row r="373" spans="18:18" ht="20.100000000000001" hidden="1" customHeight="1" x14ac:dyDescent="0.25">
      <c r="R373" s="36"/>
    </row>
    <row r="374" spans="18:18" ht="20.100000000000001" hidden="1" customHeight="1" x14ac:dyDescent="0.25">
      <c r="R374" s="36"/>
    </row>
    <row r="375" spans="18:18" ht="20.100000000000001" hidden="1" customHeight="1" x14ac:dyDescent="0.25">
      <c r="R375" s="36"/>
    </row>
    <row r="376" spans="18:18" ht="20.100000000000001" hidden="1" customHeight="1" x14ac:dyDescent="0.25">
      <c r="R376" s="36"/>
    </row>
    <row r="377" spans="18:18" ht="20.100000000000001" hidden="1" customHeight="1" x14ac:dyDescent="0.25">
      <c r="R377" s="36"/>
    </row>
    <row r="378" spans="18:18" ht="20.100000000000001" hidden="1" customHeight="1" x14ac:dyDescent="0.25">
      <c r="R378" s="36"/>
    </row>
    <row r="379" spans="18:18" ht="20.100000000000001" hidden="1" customHeight="1" x14ac:dyDescent="0.25">
      <c r="R379" s="36"/>
    </row>
    <row r="380" spans="18:18" ht="20.100000000000001" hidden="1" customHeight="1" x14ac:dyDescent="0.25">
      <c r="R380" s="36"/>
    </row>
    <row r="381" spans="18:18" ht="20.100000000000001" hidden="1" customHeight="1" x14ac:dyDescent="0.25">
      <c r="R381" s="36"/>
    </row>
    <row r="382" spans="18:18" ht="20.100000000000001" hidden="1" customHeight="1" x14ac:dyDescent="0.25">
      <c r="R382" s="36"/>
    </row>
    <row r="383" spans="18:18" ht="20.100000000000001" hidden="1" customHeight="1" x14ac:dyDescent="0.25">
      <c r="R383" s="36"/>
    </row>
    <row r="384" spans="18:18" ht="20.100000000000001" hidden="1" customHeight="1" x14ac:dyDescent="0.25">
      <c r="R384" s="36"/>
    </row>
    <row r="385" spans="18:18" ht="20.100000000000001" hidden="1" customHeight="1" x14ac:dyDescent="0.25">
      <c r="R385" s="36"/>
    </row>
    <row r="386" spans="18:18" ht="20.100000000000001" hidden="1" customHeight="1" x14ac:dyDescent="0.25">
      <c r="R386" s="36"/>
    </row>
    <row r="387" spans="18:18" ht="20.100000000000001" hidden="1" customHeight="1" x14ac:dyDescent="0.25">
      <c r="R387" s="36"/>
    </row>
    <row r="388" spans="18:18" ht="20.100000000000001" hidden="1" customHeight="1" x14ac:dyDescent="0.25">
      <c r="R388" s="36"/>
    </row>
    <row r="389" spans="18:18" ht="20.100000000000001" hidden="1" customHeight="1" x14ac:dyDescent="0.25">
      <c r="R389" s="36"/>
    </row>
    <row r="390" spans="18:18" ht="20.100000000000001" hidden="1" customHeight="1" x14ac:dyDescent="0.25">
      <c r="R390" s="36"/>
    </row>
    <row r="391" spans="18:18" ht="20.100000000000001" hidden="1" customHeight="1" x14ac:dyDescent="0.25">
      <c r="R391" s="36"/>
    </row>
    <row r="392" spans="18:18" ht="20.100000000000001" hidden="1" customHeight="1" x14ac:dyDescent="0.25">
      <c r="R392" s="36"/>
    </row>
    <row r="393" spans="18:18" ht="20.100000000000001" hidden="1" customHeight="1" x14ac:dyDescent="0.25">
      <c r="R393" s="36"/>
    </row>
    <row r="394" spans="18:18" ht="20.100000000000001" hidden="1" customHeight="1" x14ac:dyDescent="0.25">
      <c r="R394" s="36"/>
    </row>
    <row r="395" spans="18:18" ht="20.100000000000001" hidden="1" customHeight="1" x14ac:dyDescent="0.25">
      <c r="R395" s="36"/>
    </row>
    <row r="396" spans="18:18" ht="20.100000000000001" hidden="1" customHeight="1" x14ac:dyDescent="0.25">
      <c r="R396" s="36"/>
    </row>
    <row r="397" spans="18:18" ht="20.100000000000001" hidden="1" customHeight="1" x14ac:dyDescent="0.25">
      <c r="R397" s="36"/>
    </row>
    <row r="398" spans="18:18" ht="20.100000000000001" hidden="1" customHeight="1" x14ac:dyDescent="0.25">
      <c r="R398" s="36"/>
    </row>
    <row r="399" spans="18:18" ht="20.100000000000001" hidden="1" customHeight="1" x14ac:dyDescent="0.25">
      <c r="R399" s="36"/>
    </row>
    <row r="400" spans="18:18" ht="20.100000000000001" hidden="1" customHeight="1" x14ac:dyDescent="0.25">
      <c r="R400" s="36"/>
    </row>
    <row r="401" spans="18:18" ht="20.100000000000001" hidden="1" customHeight="1" x14ac:dyDescent="0.25">
      <c r="R401" s="36"/>
    </row>
    <row r="402" spans="18:18" ht="20.100000000000001" hidden="1" customHeight="1" x14ac:dyDescent="0.25">
      <c r="R402" s="36"/>
    </row>
    <row r="403" spans="18:18" ht="20.100000000000001" hidden="1" customHeight="1" x14ac:dyDescent="0.25">
      <c r="R403" s="36"/>
    </row>
    <row r="404" spans="18:18" ht="20.100000000000001" hidden="1" customHeight="1" x14ac:dyDescent="0.25">
      <c r="R404" s="36"/>
    </row>
    <row r="405" spans="18:18" ht="20.100000000000001" hidden="1" customHeight="1" x14ac:dyDescent="0.25">
      <c r="R405" s="36"/>
    </row>
    <row r="406" spans="18:18" ht="20.100000000000001" hidden="1" customHeight="1" x14ac:dyDescent="0.25">
      <c r="R406" s="36"/>
    </row>
    <row r="407" spans="18:18" ht="20.100000000000001" hidden="1" customHeight="1" x14ac:dyDescent="0.25">
      <c r="R407" s="36"/>
    </row>
    <row r="408" spans="18:18" ht="20.100000000000001" hidden="1" customHeight="1" x14ac:dyDescent="0.25">
      <c r="R408" s="36"/>
    </row>
    <row r="409" spans="18:18" ht="20.100000000000001" hidden="1" customHeight="1" x14ac:dyDescent="0.25">
      <c r="R409" s="36"/>
    </row>
    <row r="410" spans="18:18" ht="20.100000000000001" hidden="1" customHeight="1" x14ac:dyDescent="0.25">
      <c r="R410" s="36"/>
    </row>
    <row r="411" spans="18:18" ht="20.100000000000001" hidden="1" customHeight="1" x14ac:dyDescent="0.25">
      <c r="R411" s="36"/>
    </row>
    <row r="412" spans="18:18" ht="20.100000000000001" hidden="1" customHeight="1" x14ac:dyDescent="0.25">
      <c r="R412" s="36"/>
    </row>
    <row r="413" spans="18:18" ht="20.100000000000001" hidden="1" customHeight="1" x14ac:dyDescent="0.25">
      <c r="R413" s="36"/>
    </row>
    <row r="414" spans="18:18" ht="20.100000000000001" hidden="1" customHeight="1" x14ac:dyDescent="0.25">
      <c r="R414" s="36"/>
    </row>
    <row r="415" spans="18:18" ht="20.100000000000001" hidden="1" customHeight="1" x14ac:dyDescent="0.25">
      <c r="R415" s="36"/>
    </row>
    <row r="416" spans="18:18" ht="20.100000000000001" hidden="1" customHeight="1" x14ac:dyDescent="0.25">
      <c r="R416" s="36"/>
    </row>
    <row r="417" spans="18:18" ht="20.100000000000001" hidden="1" customHeight="1" x14ac:dyDescent="0.25">
      <c r="R417" s="36"/>
    </row>
    <row r="418" spans="18:18" ht="20.100000000000001" hidden="1" customHeight="1" x14ac:dyDescent="0.25">
      <c r="R418" s="36"/>
    </row>
    <row r="419" spans="18:18" ht="20.100000000000001" hidden="1" customHeight="1" x14ac:dyDescent="0.25">
      <c r="R419" s="36"/>
    </row>
    <row r="420" spans="18:18" ht="20.100000000000001" hidden="1" customHeight="1" x14ac:dyDescent="0.25">
      <c r="R420" s="36"/>
    </row>
    <row r="421" spans="18:18" ht="20.100000000000001" hidden="1" customHeight="1" x14ac:dyDescent="0.25">
      <c r="R421" s="36"/>
    </row>
    <row r="422" spans="18:18" ht="20.100000000000001" hidden="1" customHeight="1" x14ac:dyDescent="0.25">
      <c r="R422" s="36"/>
    </row>
    <row r="423" spans="18:18" ht="20.100000000000001" hidden="1" customHeight="1" x14ac:dyDescent="0.25">
      <c r="R423" s="36"/>
    </row>
    <row r="424" spans="18:18" ht="20.100000000000001" hidden="1" customHeight="1" x14ac:dyDescent="0.25">
      <c r="R424" s="36"/>
    </row>
    <row r="425" spans="18:18" ht="20.100000000000001" hidden="1" customHeight="1" x14ac:dyDescent="0.25">
      <c r="R425" s="36"/>
    </row>
    <row r="426" spans="18:18" ht="20.100000000000001" hidden="1" customHeight="1" x14ac:dyDescent="0.25">
      <c r="R426" s="36"/>
    </row>
    <row r="427" spans="18:18" ht="20.100000000000001" hidden="1" customHeight="1" x14ac:dyDescent="0.25">
      <c r="R427" s="36"/>
    </row>
    <row r="428" spans="18:18" ht="20.100000000000001" hidden="1" customHeight="1" x14ac:dyDescent="0.25">
      <c r="R428" s="36"/>
    </row>
    <row r="429" spans="18:18" ht="20.100000000000001" hidden="1" customHeight="1" x14ac:dyDescent="0.25">
      <c r="R429" s="36"/>
    </row>
    <row r="430" spans="18:18" ht="20.100000000000001" hidden="1" customHeight="1" x14ac:dyDescent="0.25">
      <c r="R430" s="36"/>
    </row>
    <row r="431" spans="18:18" ht="20.100000000000001" hidden="1" customHeight="1" x14ac:dyDescent="0.25">
      <c r="R431" s="36"/>
    </row>
    <row r="432" spans="18:18" ht="20.100000000000001" hidden="1" customHeight="1" x14ac:dyDescent="0.25">
      <c r="R432" s="36"/>
    </row>
    <row r="433" spans="18:18" ht="20.100000000000001" hidden="1" customHeight="1" x14ac:dyDescent="0.25">
      <c r="R433" s="36"/>
    </row>
    <row r="434" spans="18:18" ht="20.100000000000001" hidden="1" customHeight="1" x14ac:dyDescent="0.25">
      <c r="R434" s="36"/>
    </row>
    <row r="435" spans="18:18" ht="20.100000000000001" hidden="1" customHeight="1" x14ac:dyDescent="0.25">
      <c r="R435" s="36"/>
    </row>
    <row r="436" spans="18:18" ht="20.100000000000001" hidden="1" customHeight="1" x14ac:dyDescent="0.25">
      <c r="R436" s="36"/>
    </row>
    <row r="437" spans="18:18" ht="20.100000000000001" hidden="1" customHeight="1" x14ac:dyDescent="0.25">
      <c r="R437" s="36"/>
    </row>
    <row r="438" spans="18:18" ht="20.100000000000001" hidden="1" customHeight="1" x14ac:dyDescent="0.25">
      <c r="R438" s="36"/>
    </row>
    <row r="439" spans="18:18" ht="20.100000000000001" hidden="1" customHeight="1" x14ac:dyDescent="0.25">
      <c r="R439" s="36"/>
    </row>
    <row r="440" spans="18:18" ht="20.100000000000001" hidden="1" customHeight="1" x14ac:dyDescent="0.25">
      <c r="R440" s="36"/>
    </row>
    <row r="441" spans="18:18" ht="20.100000000000001" hidden="1" customHeight="1" x14ac:dyDescent="0.25">
      <c r="R441" s="36"/>
    </row>
    <row r="442" spans="18:18" ht="20.100000000000001" hidden="1" customHeight="1" x14ac:dyDescent="0.25">
      <c r="R442" s="36"/>
    </row>
    <row r="443" spans="18:18" ht="20.100000000000001" hidden="1" customHeight="1" x14ac:dyDescent="0.25">
      <c r="R443" s="36"/>
    </row>
    <row r="444" spans="18:18" ht="20.100000000000001" hidden="1" customHeight="1" x14ac:dyDescent="0.25">
      <c r="R444" s="36"/>
    </row>
    <row r="445" spans="18:18" ht="20.100000000000001" hidden="1" customHeight="1" x14ac:dyDescent="0.25">
      <c r="R445" s="36"/>
    </row>
    <row r="446" spans="18:18" ht="20.100000000000001" hidden="1" customHeight="1" x14ac:dyDescent="0.25">
      <c r="R446" s="36"/>
    </row>
    <row r="447" spans="18:18" ht="20.100000000000001" hidden="1" customHeight="1" x14ac:dyDescent="0.25">
      <c r="R447" s="36"/>
    </row>
    <row r="448" spans="18:18" ht="20.100000000000001" hidden="1" customHeight="1" x14ac:dyDescent="0.25">
      <c r="R448" s="36"/>
    </row>
    <row r="449" spans="18:18" ht="20.100000000000001" hidden="1" customHeight="1" x14ac:dyDescent="0.25">
      <c r="R449" s="36"/>
    </row>
    <row r="450" spans="18:18" ht="20.100000000000001" hidden="1" customHeight="1" x14ac:dyDescent="0.25">
      <c r="R450" s="36"/>
    </row>
    <row r="451" spans="18:18" ht="20.100000000000001" hidden="1" customHeight="1" x14ac:dyDescent="0.25">
      <c r="R451" s="36"/>
    </row>
    <row r="452" spans="18:18" ht="20.100000000000001" hidden="1" customHeight="1" x14ac:dyDescent="0.25">
      <c r="R452" s="36"/>
    </row>
    <row r="453" spans="18:18" ht="20.100000000000001" hidden="1" customHeight="1" x14ac:dyDescent="0.25">
      <c r="R453" s="36"/>
    </row>
    <row r="454" spans="18:18" ht="20.100000000000001" hidden="1" customHeight="1" x14ac:dyDescent="0.25">
      <c r="R454" s="36"/>
    </row>
    <row r="455" spans="18:18" ht="20.100000000000001" hidden="1" customHeight="1" x14ac:dyDescent="0.25">
      <c r="R455" s="36"/>
    </row>
    <row r="456" spans="18:18" ht="20.100000000000001" hidden="1" customHeight="1" x14ac:dyDescent="0.25">
      <c r="R456" s="36"/>
    </row>
    <row r="457" spans="18:18" ht="20.100000000000001" hidden="1" customHeight="1" x14ac:dyDescent="0.25">
      <c r="R457" s="36"/>
    </row>
    <row r="458" spans="18:18" ht="20.100000000000001" hidden="1" customHeight="1" x14ac:dyDescent="0.25">
      <c r="R458" s="36"/>
    </row>
    <row r="459" spans="18:18" ht="20.100000000000001" hidden="1" customHeight="1" x14ac:dyDescent="0.25">
      <c r="R459" s="36"/>
    </row>
    <row r="460" spans="18:18" ht="20.100000000000001" hidden="1" customHeight="1" x14ac:dyDescent="0.25">
      <c r="R460" s="36"/>
    </row>
    <row r="461" spans="18:18" ht="20.100000000000001" hidden="1" customHeight="1" x14ac:dyDescent="0.25">
      <c r="R461" s="36"/>
    </row>
    <row r="462" spans="18:18" ht="20.100000000000001" hidden="1" customHeight="1" x14ac:dyDescent="0.25">
      <c r="R462" s="36"/>
    </row>
    <row r="463" spans="18:18" ht="20.100000000000001" hidden="1" customHeight="1" x14ac:dyDescent="0.25">
      <c r="R463" s="36"/>
    </row>
    <row r="464" spans="18:18" ht="20.100000000000001" hidden="1" customHeight="1" x14ac:dyDescent="0.25">
      <c r="R464" s="36"/>
    </row>
    <row r="465" spans="18:18" ht="20.100000000000001" hidden="1" customHeight="1" x14ac:dyDescent="0.25">
      <c r="R465" s="36"/>
    </row>
    <row r="466" spans="18:18" ht="20.100000000000001" hidden="1" customHeight="1" x14ac:dyDescent="0.25">
      <c r="R466" s="36"/>
    </row>
    <row r="467" spans="18:18" ht="20.100000000000001" hidden="1" customHeight="1" x14ac:dyDescent="0.25">
      <c r="R467" s="36"/>
    </row>
    <row r="468" spans="18:18" ht="20.100000000000001" hidden="1" customHeight="1" x14ac:dyDescent="0.25">
      <c r="R468" s="36"/>
    </row>
    <row r="469" spans="18:18" ht="20.100000000000001" hidden="1" customHeight="1" x14ac:dyDescent="0.25">
      <c r="R469" s="36"/>
    </row>
    <row r="470" spans="18:18" ht="20.100000000000001" hidden="1" customHeight="1" x14ac:dyDescent="0.25">
      <c r="R470" s="36"/>
    </row>
    <row r="471" spans="18:18" ht="20.100000000000001" hidden="1" customHeight="1" x14ac:dyDescent="0.25">
      <c r="R471" s="36"/>
    </row>
    <row r="472" spans="18:18" ht="20.100000000000001" hidden="1" customHeight="1" x14ac:dyDescent="0.25">
      <c r="R472" s="36"/>
    </row>
    <row r="473" spans="18:18" ht="20.100000000000001" hidden="1" customHeight="1" x14ac:dyDescent="0.25">
      <c r="R473" s="36"/>
    </row>
    <row r="474" spans="18:18" ht="20.100000000000001" hidden="1" customHeight="1" x14ac:dyDescent="0.25">
      <c r="R474" s="36"/>
    </row>
    <row r="475" spans="18:18" ht="20.100000000000001" hidden="1" customHeight="1" x14ac:dyDescent="0.25">
      <c r="R475" s="36"/>
    </row>
    <row r="476" spans="18:18" ht="20.100000000000001" hidden="1" customHeight="1" x14ac:dyDescent="0.25">
      <c r="R476" s="36"/>
    </row>
    <row r="477" spans="18:18" ht="20.100000000000001" hidden="1" customHeight="1" x14ac:dyDescent="0.25">
      <c r="R477" s="36"/>
    </row>
    <row r="478" spans="18:18" ht="20.100000000000001" hidden="1" customHeight="1" x14ac:dyDescent="0.25">
      <c r="R478" s="36"/>
    </row>
    <row r="479" spans="18:18" ht="20.100000000000001" hidden="1" customHeight="1" x14ac:dyDescent="0.25">
      <c r="R479" s="36"/>
    </row>
    <row r="480" spans="18:18" ht="20.100000000000001" hidden="1" customHeight="1" x14ac:dyDescent="0.25">
      <c r="R480" s="36"/>
    </row>
    <row r="481" spans="18:18" ht="20.100000000000001" hidden="1" customHeight="1" x14ac:dyDescent="0.25">
      <c r="R481" s="36"/>
    </row>
    <row r="482" spans="18:18" ht="20.100000000000001" hidden="1" customHeight="1" x14ac:dyDescent="0.25">
      <c r="R482" s="36"/>
    </row>
    <row r="483" spans="18:18" ht="20.100000000000001" hidden="1" customHeight="1" x14ac:dyDescent="0.25">
      <c r="R483" s="36"/>
    </row>
    <row r="484" spans="18:18" ht="20.100000000000001" hidden="1" customHeight="1" x14ac:dyDescent="0.25">
      <c r="R484" s="36"/>
    </row>
    <row r="485" spans="18:18" ht="20.100000000000001" hidden="1" customHeight="1" x14ac:dyDescent="0.25">
      <c r="R485" s="36"/>
    </row>
    <row r="486" spans="18:18" ht="20.100000000000001" hidden="1" customHeight="1" x14ac:dyDescent="0.25">
      <c r="R486" s="36"/>
    </row>
    <row r="487" spans="18:18" ht="20.100000000000001" hidden="1" customHeight="1" x14ac:dyDescent="0.25">
      <c r="R487" s="36"/>
    </row>
    <row r="488" spans="18:18" ht="20.100000000000001" hidden="1" customHeight="1" x14ac:dyDescent="0.25">
      <c r="R488" s="36"/>
    </row>
    <row r="489" spans="18:18" ht="20.100000000000001" hidden="1" customHeight="1" x14ac:dyDescent="0.25">
      <c r="R489" s="36"/>
    </row>
    <row r="490" spans="18:18" ht="20.100000000000001" hidden="1" customHeight="1" x14ac:dyDescent="0.25">
      <c r="R490" s="36"/>
    </row>
    <row r="491" spans="18:18" ht="20.100000000000001" hidden="1" customHeight="1" x14ac:dyDescent="0.25">
      <c r="R491" s="36"/>
    </row>
    <row r="492" spans="18:18" ht="20.100000000000001" hidden="1" customHeight="1" x14ac:dyDescent="0.25">
      <c r="R492" s="36"/>
    </row>
    <row r="493" spans="18:18" ht="20.100000000000001" hidden="1" customHeight="1" x14ac:dyDescent="0.25">
      <c r="R493" s="36"/>
    </row>
    <row r="494" spans="18:18" ht="20.100000000000001" hidden="1" customHeight="1" x14ac:dyDescent="0.25">
      <c r="R494" s="36"/>
    </row>
    <row r="495" spans="18:18" ht="20.100000000000001" hidden="1" customHeight="1" x14ac:dyDescent="0.25">
      <c r="R495" s="36"/>
    </row>
    <row r="496" spans="18:18" ht="20.100000000000001" hidden="1" customHeight="1" x14ac:dyDescent="0.25">
      <c r="R496" s="36"/>
    </row>
    <row r="497" spans="18:18" ht="20.100000000000001" hidden="1" customHeight="1" x14ac:dyDescent="0.25">
      <c r="R497" s="36"/>
    </row>
    <row r="498" spans="18:18" ht="20.100000000000001" hidden="1" customHeight="1" x14ac:dyDescent="0.25">
      <c r="R498" s="36"/>
    </row>
    <row r="499" spans="18:18" ht="20.100000000000001" hidden="1" customHeight="1" x14ac:dyDescent="0.25">
      <c r="R499" s="36"/>
    </row>
    <row r="500" spans="18:18" ht="20.100000000000001" hidden="1" customHeight="1" x14ac:dyDescent="0.25">
      <c r="R500" s="36"/>
    </row>
    <row r="501" spans="18:18" ht="20.100000000000001" hidden="1" customHeight="1" x14ac:dyDescent="0.25">
      <c r="R501" s="36"/>
    </row>
    <row r="502" spans="18:18" ht="20.100000000000001" hidden="1" customHeight="1" x14ac:dyDescent="0.25">
      <c r="R502" s="36"/>
    </row>
    <row r="503" spans="18:18" ht="20.100000000000001" hidden="1" customHeight="1" x14ac:dyDescent="0.25">
      <c r="R503" s="36"/>
    </row>
    <row r="504" spans="18:18" ht="20.100000000000001" hidden="1" customHeight="1" x14ac:dyDescent="0.25">
      <c r="R504" s="36"/>
    </row>
    <row r="505" spans="18:18" ht="20.100000000000001" hidden="1" customHeight="1" x14ac:dyDescent="0.25">
      <c r="R505" s="36"/>
    </row>
    <row r="506" spans="18:18" ht="20.100000000000001" hidden="1" customHeight="1" x14ac:dyDescent="0.25">
      <c r="R506" s="36"/>
    </row>
    <row r="507" spans="18:18" ht="20.100000000000001" hidden="1" customHeight="1" x14ac:dyDescent="0.25">
      <c r="R507" s="36"/>
    </row>
    <row r="508" spans="18:18" ht="20.100000000000001" hidden="1" customHeight="1" x14ac:dyDescent="0.25">
      <c r="R508" s="36"/>
    </row>
    <row r="509" spans="18:18" ht="20.100000000000001" hidden="1" customHeight="1" x14ac:dyDescent="0.25">
      <c r="R509" s="36"/>
    </row>
    <row r="510" spans="18:18" ht="20.100000000000001" hidden="1" customHeight="1" x14ac:dyDescent="0.25">
      <c r="R510" s="36"/>
    </row>
    <row r="511" spans="18:18" ht="20.100000000000001" hidden="1" customHeight="1" x14ac:dyDescent="0.25">
      <c r="R511" s="36"/>
    </row>
    <row r="512" spans="18:18" ht="20.100000000000001" hidden="1" customHeight="1" x14ac:dyDescent="0.25">
      <c r="R512" s="36"/>
    </row>
    <row r="513" spans="18:18" ht="20.100000000000001" hidden="1" customHeight="1" x14ac:dyDescent="0.25">
      <c r="R513" s="36"/>
    </row>
    <row r="514" spans="18:18" ht="20.100000000000001" hidden="1" customHeight="1" x14ac:dyDescent="0.25">
      <c r="R514" s="36"/>
    </row>
    <row r="515" spans="18:18" ht="20.100000000000001" hidden="1" customHeight="1" x14ac:dyDescent="0.25">
      <c r="R515" s="36"/>
    </row>
    <row r="516" spans="18:18" ht="20.100000000000001" hidden="1" customHeight="1" x14ac:dyDescent="0.25">
      <c r="R516" s="36"/>
    </row>
    <row r="517" spans="18:18" ht="20.100000000000001" hidden="1" customHeight="1" x14ac:dyDescent="0.25">
      <c r="R517" s="36"/>
    </row>
    <row r="518" spans="18:18" ht="20.100000000000001" hidden="1" customHeight="1" x14ac:dyDescent="0.25">
      <c r="R518" s="36"/>
    </row>
    <row r="519" spans="18:18" ht="20.100000000000001" hidden="1" customHeight="1" x14ac:dyDescent="0.25">
      <c r="R519" s="36"/>
    </row>
    <row r="520" spans="18:18" ht="20.100000000000001" hidden="1" customHeight="1" x14ac:dyDescent="0.25">
      <c r="R520" s="36"/>
    </row>
  </sheetData>
  <sheetProtection algorithmName="SHA-512" hashValue="oJUdVK5pgADT5Z8q+glnqRNeSagkpUj/8ozJ3CllIk8belfwTku0Oc4meSGII1bYiAxF9PF17vgdTLADy9KcLQ==" saltValue="yYh8wqiTgz6JnRijENxFEw==" spinCount="100000" sheet="1" objects="1" scenarios="1"/>
  <mergeCells count="222">
    <mergeCell ref="B195:J195"/>
    <mergeCell ref="B167:J167"/>
    <mergeCell ref="B168:J168"/>
    <mergeCell ref="B169:J169"/>
    <mergeCell ref="B172:J172"/>
    <mergeCell ref="B173:J173"/>
    <mergeCell ref="B196:J196"/>
    <mergeCell ref="B174:J174"/>
    <mergeCell ref="B175:J175"/>
    <mergeCell ref="B176:J176"/>
    <mergeCell ref="B177:J177"/>
    <mergeCell ref="B184:J184"/>
    <mergeCell ref="B185:J185"/>
    <mergeCell ref="B186:J186"/>
    <mergeCell ref="B187:J187"/>
    <mergeCell ref="B188:J188"/>
    <mergeCell ref="B190:J190"/>
    <mergeCell ref="B191:J191"/>
    <mergeCell ref="A179:K179"/>
    <mergeCell ref="A182:K182"/>
    <mergeCell ref="A183:K183"/>
    <mergeCell ref="A189:K189"/>
    <mergeCell ref="B194:J194"/>
    <mergeCell ref="A142:E142"/>
    <mergeCell ref="A144:K144"/>
    <mergeCell ref="B140:K140"/>
    <mergeCell ref="A133:K133"/>
    <mergeCell ref="B151:J151"/>
    <mergeCell ref="B158:J158"/>
    <mergeCell ref="E150:K150"/>
    <mergeCell ref="E157:K157"/>
    <mergeCell ref="A160:K160"/>
    <mergeCell ref="J142:K142"/>
    <mergeCell ref="A109:E109"/>
    <mergeCell ref="A115:E115"/>
    <mergeCell ref="A116:E116"/>
    <mergeCell ref="B139:K139"/>
    <mergeCell ref="A126:K126"/>
    <mergeCell ref="A135:K135"/>
    <mergeCell ref="A130:K130"/>
    <mergeCell ref="A114:E114"/>
    <mergeCell ref="A127:K127"/>
    <mergeCell ref="A123:K123"/>
    <mergeCell ref="A117:E117"/>
    <mergeCell ref="A119:E119"/>
    <mergeCell ref="A125:K125"/>
    <mergeCell ref="A131:K131"/>
    <mergeCell ref="A128:K128"/>
    <mergeCell ref="A129:K129"/>
    <mergeCell ref="A112:E112"/>
    <mergeCell ref="A113:E113"/>
    <mergeCell ref="A110:E110"/>
    <mergeCell ref="A134:K134"/>
    <mergeCell ref="D237:E237"/>
    <mergeCell ref="A238:K238"/>
    <mergeCell ref="A241:G241"/>
    <mergeCell ref="G237:I237"/>
    <mergeCell ref="A237:C237"/>
    <mergeCell ref="B145:J145"/>
    <mergeCell ref="B146:J146"/>
    <mergeCell ref="B147:J147"/>
    <mergeCell ref="B148:J148"/>
    <mergeCell ref="B149:J149"/>
    <mergeCell ref="B150:D150"/>
    <mergeCell ref="B157:D157"/>
    <mergeCell ref="B153:J153"/>
    <mergeCell ref="B154:J154"/>
    <mergeCell ref="B155:J155"/>
    <mergeCell ref="B156:J156"/>
    <mergeCell ref="B162:J162"/>
    <mergeCell ref="B163:J163"/>
    <mergeCell ref="B164:J164"/>
    <mergeCell ref="B165:J165"/>
    <mergeCell ref="B166:J166"/>
    <mergeCell ref="B192:J192"/>
    <mergeCell ref="B193:J193"/>
    <mergeCell ref="A161:K161"/>
    <mergeCell ref="A263:K263"/>
    <mergeCell ref="J262:K262"/>
    <mergeCell ref="B248:I248"/>
    <mergeCell ref="A260:K260"/>
    <mergeCell ref="J261:K261"/>
    <mergeCell ref="A244:K244"/>
    <mergeCell ref="B249:I249"/>
    <mergeCell ref="B246:I246"/>
    <mergeCell ref="B250:I250"/>
    <mergeCell ref="B252:I252"/>
    <mergeCell ref="B253:I253"/>
    <mergeCell ref="B254:I254"/>
    <mergeCell ref="B255:I255"/>
    <mergeCell ref="B256:I256"/>
    <mergeCell ref="B257:I257"/>
    <mergeCell ref="B245:K245"/>
    <mergeCell ref="B258:D258"/>
    <mergeCell ref="E258:K258"/>
    <mergeCell ref="B259:J259"/>
    <mergeCell ref="B247:I247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J40:K40"/>
    <mergeCell ref="A41:C41"/>
    <mergeCell ref="D41:E41"/>
    <mergeCell ref="F41:G41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H40:I4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B63:H63"/>
    <mergeCell ref="I65:J65"/>
    <mergeCell ref="A59:K59"/>
    <mergeCell ref="F42:G42"/>
    <mergeCell ref="J41:K41"/>
    <mergeCell ref="A42:C42"/>
    <mergeCell ref="D42:E42"/>
    <mergeCell ref="H42:I42"/>
    <mergeCell ref="J42:K42"/>
    <mergeCell ref="I60:J60"/>
    <mergeCell ref="I62:J62"/>
    <mergeCell ref="H50:K50"/>
    <mergeCell ref="A88:K88"/>
    <mergeCell ref="A91:G91"/>
    <mergeCell ref="H91:I91"/>
    <mergeCell ref="B76:H76"/>
    <mergeCell ref="B72:H72"/>
    <mergeCell ref="B75:H75"/>
    <mergeCell ref="B73:H73"/>
    <mergeCell ref="B77:H77"/>
    <mergeCell ref="J91:K91"/>
    <mergeCell ref="A87:K87"/>
    <mergeCell ref="A107:E107"/>
    <mergeCell ref="A70:K70"/>
    <mergeCell ref="A108:E108"/>
    <mergeCell ref="A68:G68"/>
    <mergeCell ref="H41:I41"/>
    <mergeCell ref="A57:C57"/>
    <mergeCell ref="I64:J64"/>
    <mergeCell ref="L261:L262"/>
    <mergeCell ref="A152:K152"/>
    <mergeCell ref="B251:I251"/>
    <mergeCell ref="A171:K171"/>
    <mergeCell ref="J43:K43"/>
    <mergeCell ref="F44:G44"/>
    <mergeCell ref="H44:I44"/>
    <mergeCell ref="J44:K44"/>
    <mergeCell ref="A47:K47"/>
    <mergeCell ref="D44:E44"/>
    <mergeCell ref="A48:K48"/>
    <mergeCell ref="H43:I43"/>
    <mergeCell ref="A124:K124"/>
    <mergeCell ref="A120:E120"/>
    <mergeCell ref="A121:E121"/>
    <mergeCell ref="A84:K84"/>
    <mergeCell ref="B74:G74"/>
  </mergeCells>
  <conditionalFormatting sqref="A142 A144 A152 A158 A151:B151 B145:B150 B153:B158 H142 J142">
    <cfRule type="expression" dxfId="5" priority="11">
      <formula>$P$136=1</formula>
    </cfRule>
  </conditionalFormatting>
  <conditionalFormatting sqref="A182:A183 A189 B184:J188 B190:J196">
    <cfRule type="expression" dxfId="4" priority="4">
      <formula>$P$180=1</formula>
    </cfRule>
  </conditionalFormatting>
  <conditionalFormatting sqref="A244:K244 B246:I257 B258:K258">
    <cfRule type="expression" dxfId="3" priority="19">
      <formula>$P$241=1</formula>
    </cfRule>
  </conditionalFormatting>
  <conditionalFormatting sqref="B29:C29 H29">
    <cfRule type="expression" dxfId="2" priority="88">
      <formula>$N$23="1"</formula>
    </cfRule>
  </conditionalFormatting>
  <conditionalFormatting sqref="E150:K151 E157:K158 G142 K145:K149 K153:K156">
    <cfRule type="expression" dxfId="1" priority="12">
      <formula>$P$136=1</formula>
    </cfRule>
  </conditionalFormatting>
  <conditionalFormatting sqref="I142">
    <cfRule type="expression" dxfId="0" priority="1">
      <formula>$P$136=1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11" orientation="portrait" r:id="rId1"/>
  <rowBreaks count="6" manualBreakCount="6">
    <brk id="30" max="10" man="1"/>
    <brk id="58" max="10" man="1"/>
    <brk id="86" max="10" man="1"/>
    <brk id="131" max="10" man="1"/>
    <brk id="170" max="10" man="1"/>
    <brk id="2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57150</xdr:rowOff>
                  </from>
                  <to>
                    <xdr:col>8</xdr:col>
                    <xdr:colOff>323850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240</xdr:row>
                    <xdr:rowOff>57150</xdr:rowOff>
                  </from>
                  <to>
                    <xdr:col>10</xdr:col>
                    <xdr:colOff>314325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245</xdr:row>
                    <xdr:rowOff>19050</xdr:rowOff>
                  </from>
                  <to>
                    <xdr:col>10</xdr:col>
                    <xdr:colOff>295275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7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248</xdr:row>
                    <xdr:rowOff>38100</xdr:rowOff>
                  </from>
                  <to>
                    <xdr:col>10</xdr:col>
                    <xdr:colOff>295275</xdr:colOff>
                    <xdr:row>248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249</xdr:row>
                    <xdr:rowOff>0</xdr:rowOff>
                  </from>
                  <to>
                    <xdr:col>10</xdr:col>
                    <xdr:colOff>285750</xdr:colOff>
                    <xdr:row>249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19050</xdr:rowOff>
                  </from>
                  <to>
                    <xdr:col>8</xdr:col>
                    <xdr:colOff>438150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38100</xdr:rowOff>
                  </from>
                  <to>
                    <xdr:col>8</xdr:col>
                    <xdr:colOff>438150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72</xdr:row>
                    <xdr:rowOff>19050</xdr:rowOff>
                  </from>
                  <to>
                    <xdr:col>8</xdr:col>
                    <xdr:colOff>438150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" name="Check Box 96">
              <controlPr defaultSize="0" autoFill="0" autoLine="0" autoPict="0">
                <anchor moveWithCells="1">
                  <from>
                    <xdr:col>8</xdr:col>
                    <xdr:colOff>200025</xdr:colOff>
                    <xdr:row>74</xdr:row>
                    <xdr:rowOff>19050</xdr:rowOff>
                  </from>
                  <to>
                    <xdr:col>8</xdr:col>
                    <xdr:colOff>447675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3" name="Check Box 99">
              <controlPr defaultSize="0" autoFill="0" autoLine="0" autoPict="0">
                <anchor moveWithCells="1">
                  <from>
                    <xdr:col>10</xdr:col>
                    <xdr:colOff>9525</xdr:colOff>
                    <xdr:row>251</xdr:row>
                    <xdr:rowOff>0</xdr:rowOff>
                  </from>
                  <to>
                    <xdr:col>10</xdr:col>
                    <xdr:colOff>285750</xdr:colOff>
                    <xdr:row>251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47625</xdr:rowOff>
                  </from>
                  <to>
                    <xdr:col>8</xdr:col>
                    <xdr:colOff>514350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" name="Check Box 151">
              <controlPr defaultSize="0" autoFill="0" autoLine="0" autoPict="0">
                <anchor moveWithCells="1">
                  <from>
                    <xdr:col>8</xdr:col>
                    <xdr:colOff>276225</xdr:colOff>
                    <xdr:row>135</xdr:row>
                    <xdr:rowOff>238125</xdr:rowOff>
                  </from>
                  <to>
                    <xdr:col>8</xdr:col>
                    <xdr:colOff>514350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" name="Check Box 214">
              <controlPr defaultSize="0" autoFill="0" autoLine="0" autoPict="0">
                <anchor moveWithCells="1">
                  <from>
                    <xdr:col>10</xdr:col>
                    <xdr:colOff>9525</xdr:colOff>
                    <xdr:row>252</xdr:row>
                    <xdr:rowOff>57150</xdr:rowOff>
                  </from>
                  <to>
                    <xdr:col>10</xdr:col>
                    <xdr:colOff>295275</xdr:colOff>
                    <xdr:row>252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7" name="Check Box 216">
              <controlPr defaultSize="0" autoFill="0" autoLine="0" autoPict="0">
                <anchor moveWithCells="1">
                  <from>
                    <xdr:col>10</xdr:col>
                    <xdr:colOff>9525</xdr:colOff>
                    <xdr:row>253</xdr:row>
                    <xdr:rowOff>57150</xdr:rowOff>
                  </from>
                  <to>
                    <xdr:col>10</xdr:col>
                    <xdr:colOff>295275</xdr:colOff>
                    <xdr:row>253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8" name="Check Box 218">
              <controlPr defaultSize="0" autoFill="0" autoLine="0" autoPict="0">
                <anchor moveWithCells="1">
                  <from>
                    <xdr:col>10</xdr:col>
                    <xdr:colOff>9525</xdr:colOff>
                    <xdr:row>254</xdr:row>
                    <xdr:rowOff>28575</xdr:rowOff>
                  </from>
                  <to>
                    <xdr:col>10</xdr:col>
                    <xdr:colOff>285750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" name="Check Box 220">
              <controlPr defaultSize="0" autoFill="0" autoLine="0" autoPict="0">
                <anchor moveWithCells="1">
                  <from>
                    <xdr:col>10</xdr:col>
                    <xdr:colOff>9525</xdr:colOff>
                    <xdr:row>255</xdr:row>
                    <xdr:rowOff>28575</xdr:rowOff>
                  </from>
                  <to>
                    <xdr:col>10</xdr:col>
                    <xdr:colOff>285750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0" name="Check Box 222">
              <controlPr defaultSize="0" autoFill="0" autoLine="0" autoPict="0">
                <anchor moveWithCells="1">
                  <from>
                    <xdr:col>10</xdr:col>
                    <xdr:colOff>9525</xdr:colOff>
                    <xdr:row>256</xdr:row>
                    <xdr:rowOff>9525</xdr:rowOff>
                  </from>
                  <to>
                    <xdr:col>10</xdr:col>
                    <xdr:colOff>285750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1" name="Check Box 224">
              <controlPr defaultSize="0" autoFill="0" autoLine="0" autoPict="0">
                <anchor moveWithCells="1">
                  <from>
                    <xdr:col>10</xdr:col>
                    <xdr:colOff>9525</xdr:colOff>
                    <xdr:row>246</xdr:row>
                    <xdr:rowOff>57150</xdr:rowOff>
                  </from>
                  <to>
                    <xdr:col>10</xdr:col>
                    <xdr:colOff>295275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" name="Check Box 225">
              <controlPr defaultSize="0" autoFill="0" autoLine="0" autoPict="0">
                <anchor moveWithCells="1">
                  <from>
                    <xdr:col>10</xdr:col>
                    <xdr:colOff>9525</xdr:colOff>
                    <xdr:row>247</xdr:row>
                    <xdr:rowOff>47625</xdr:rowOff>
                  </from>
                  <to>
                    <xdr:col>10</xdr:col>
                    <xdr:colOff>285750</xdr:colOff>
                    <xdr:row>247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3" name="Check Box 319">
              <controlPr defaultSize="0" autoFill="0" autoLine="0" autoPict="0">
                <anchor moveWithCells="1">
                  <from>
                    <xdr:col>9</xdr:col>
                    <xdr:colOff>285750</xdr:colOff>
                    <xdr:row>261</xdr:row>
                    <xdr:rowOff>76200</xdr:rowOff>
                  </from>
                  <to>
                    <xdr:col>10</xdr:col>
                    <xdr:colOff>28575</xdr:colOff>
                    <xdr:row>261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4" name="Check Box 320">
              <controlPr defaultSize="0" autoFill="0" autoLine="0" autoPict="0">
                <anchor moveWithCells="1">
                  <from>
                    <xdr:col>10</xdr:col>
                    <xdr:colOff>9525</xdr:colOff>
                    <xdr:row>250</xdr:row>
                    <xdr:rowOff>47625</xdr:rowOff>
                  </from>
                  <to>
                    <xdr:col>10</xdr:col>
                    <xdr:colOff>285750</xdr:colOff>
                    <xdr:row>251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5" name="Check Box 321">
              <controlPr defaultSize="0" autoFill="0" autoLine="0" autoPict="0">
                <anchor moveWithCells="1">
                  <from>
                    <xdr:col>8</xdr:col>
                    <xdr:colOff>276225</xdr:colOff>
                    <xdr:row>136</xdr:row>
                    <xdr:rowOff>219075</xdr:rowOff>
                  </from>
                  <to>
                    <xdr:col>8</xdr:col>
                    <xdr:colOff>514350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6" name="Check Box 323">
              <controlPr defaultSize="0" autoFill="0" autoLine="0" autoPict="0">
                <anchor moveWithCells="1">
                  <from>
                    <xdr:col>10</xdr:col>
                    <xdr:colOff>323850</xdr:colOff>
                    <xdr:row>148</xdr:row>
                    <xdr:rowOff>9525</xdr:rowOff>
                  </from>
                  <to>
                    <xdr:col>10</xdr:col>
                    <xdr:colOff>571500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7" name="Check Box 262">
              <controlPr defaultSize="0" autoFill="0" autoLine="0" autoPict="0">
                <anchor moveWithCells="1">
                  <from>
                    <xdr:col>10</xdr:col>
                    <xdr:colOff>314325</xdr:colOff>
                    <xdr:row>144</xdr:row>
                    <xdr:rowOff>57150</xdr:rowOff>
                  </from>
                  <to>
                    <xdr:col>10</xdr:col>
                    <xdr:colOff>561975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8" name="Check Box 263">
              <controlPr defaultSize="0" autoFill="0" autoLine="0" autoPict="0">
                <anchor moveWithCells="1">
                  <from>
                    <xdr:col>10</xdr:col>
                    <xdr:colOff>323850</xdr:colOff>
                    <xdr:row>144</xdr:row>
                    <xdr:rowOff>247650</xdr:rowOff>
                  </from>
                  <to>
                    <xdr:col>10</xdr:col>
                    <xdr:colOff>561975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9" name="Check Box 264">
              <controlPr defaultSize="0" autoFill="0" autoLine="0" autoPict="0">
                <anchor moveWithCells="1">
                  <from>
                    <xdr:col>10</xdr:col>
                    <xdr:colOff>323850</xdr:colOff>
                    <xdr:row>145</xdr:row>
                    <xdr:rowOff>238125</xdr:rowOff>
                  </from>
                  <to>
                    <xdr:col>10</xdr:col>
                    <xdr:colOff>571500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0" name="Check Box 322">
              <controlPr defaultSize="0" autoFill="0" autoLine="0" autoPict="0">
                <anchor moveWithCells="1">
                  <from>
                    <xdr:col>10</xdr:col>
                    <xdr:colOff>323850</xdr:colOff>
                    <xdr:row>147</xdr:row>
                    <xdr:rowOff>28575</xdr:rowOff>
                  </from>
                  <to>
                    <xdr:col>10</xdr:col>
                    <xdr:colOff>571500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1" name="Check Box 326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76200</xdr:rowOff>
                  </from>
                  <to>
                    <xdr:col>10</xdr:col>
                    <xdr:colOff>581025</xdr:colOff>
                    <xdr:row>152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" name="Check Box 327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295275</xdr:rowOff>
                  </from>
                  <to>
                    <xdr:col>10</xdr:col>
                    <xdr:colOff>581025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" name="Check Box 328">
              <controlPr defaultSize="0" autoFill="0" autoLine="0" autoPict="0">
                <anchor moveWithCells="1">
                  <from>
                    <xdr:col>10</xdr:col>
                    <xdr:colOff>323850</xdr:colOff>
                    <xdr:row>153</xdr:row>
                    <xdr:rowOff>238125</xdr:rowOff>
                  </from>
                  <to>
                    <xdr:col>10</xdr:col>
                    <xdr:colOff>581025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4" name="Check Box 329">
              <controlPr defaultSize="0" autoFill="0" autoLine="0" autoPict="0">
                <anchor moveWithCells="1">
                  <from>
                    <xdr:col>10</xdr:col>
                    <xdr:colOff>323850</xdr:colOff>
                    <xdr:row>154</xdr:row>
                    <xdr:rowOff>314325</xdr:rowOff>
                  </from>
                  <to>
                    <xdr:col>10</xdr:col>
                    <xdr:colOff>581025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5" name="Check Box 330">
              <controlPr defaultSize="0" autoFill="0" autoLine="0" autoPict="0">
                <anchor moveWithCells="1">
                  <from>
                    <xdr:col>10</xdr:col>
                    <xdr:colOff>314325</xdr:colOff>
                    <xdr:row>161</xdr:row>
                    <xdr:rowOff>19050</xdr:rowOff>
                  </from>
                  <to>
                    <xdr:col>10</xdr:col>
                    <xdr:colOff>561975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6" name="Check Box 331">
              <controlPr defaultSize="0" autoFill="0" autoLine="0" autoPict="0">
                <anchor moveWithCells="1">
                  <from>
                    <xdr:col>10</xdr:col>
                    <xdr:colOff>323850</xdr:colOff>
                    <xdr:row>161</xdr:row>
                    <xdr:rowOff>238125</xdr:rowOff>
                  </from>
                  <to>
                    <xdr:col>10</xdr:col>
                    <xdr:colOff>581025</xdr:colOff>
                    <xdr:row>163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7" name="Check Box 332">
              <controlPr defaultSize="0" autoFill="0" autoLine="0" autoPict="0">
                <anchor moveWithCells="1">
                  <from>
                    <xdr:col>10</xdr:col>
                    <xdr:colOff>323850</xdr:colOff>
                    <xdr:row>162</xdr:row>
                    <xdr:rowOff>238125</xdr:rowOff>
                  </from>
                  <to>
                    <xdr:col>10</xdr:col>
                    <xdr:colOff>581025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8" name="Check Box 333">
              <controlPr defaultSize="0" autoFill="0" autoLine="0" autoPict="0">
                <anchor moveWithCells="1">
                  <from>
                    <xdr:col>10</xdr:col>
                    <xdr:colOff>323850</xdr:colOff>
                    <xdr:row>163</xdr:row>
                    <xdr:rowOff>238125</xdr:rowOff>
                  </from>
                  <to>
                    <xdr:col>10</xdr:col>
                    <xdr:colOff>581025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9" name="Check Box 334">
              <controlPr defaultSize="0" autoFill="0" autoLine="0" autoPict="0">
                <anchor moveWithCells="1">
                  <from>
                    <xdr:col>10</xdr:col>
                    <xdr:colOff>333375</xdr:colOff>
                    <xdr:row>164</xdr:row>
                    <xdr:rowOff>238125</xdr:rowOff>
                  </from>
                  <to>
                    <xdr:col>10</xdr:col>
                    <xdr:colOff>590550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0" name="Check Box 335">
              <controlPr defaultSize="0" autoFill="0" autoLine="0" autoPict="0">
                <anchor moveWithCells="1">
                  <from>
                    <xdr:col>10</xdr:col>
                    <xdr:colOff>333375</xdr:colOff>
                    <xdr:row>165</xdr:row>
                    <xdr:rowOff>238125</xdr:rowOff>
                  </from>
                  <to>
                    <xdr:col>10</xdr:col>
                    <xdr:colOff>590550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1" name="Check Box 336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19050</xdr:rowOff>
                  </from>
                  <to>
                    <xdr:col>10</xdr:col>
                    <xdr:colOff>581025</xdr:colOff>
                    <xdr:row>171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42" name="Check Box 337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238125</xdr:rowOff>
                  </from>
                  <to>
                    <xdr:col>10</xdr:col>
                    <xdr:colOff>581025</xdr:colOff>
                    <xdr:row>173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43" name="Check Box 338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0</xdr:rowOff>
                  </from>
                  <to>
                    <xdr:col>10</xdr:col>
                    <xdr:colOff>581025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44" name="Check Box 339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238125</xdr:rowOff>
                  </from>
                  <to>
                    <xdr:col>10</xdr:col>
                    <xdr:colOff>581025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45" name="Check Box 340">
              <controlPr defaultSize="0" autoFill="0" autoLine="0" autoPict="0">
                <anchor moveWithCells="1">
                  <from>
                    <xdr:col>10</xdr:col>
                    <xdr:colOff>333375</xdr:colOff>
                    <xdr:row>174</xdr:row>
                    <xdr:rowOff>238125</xdr:rowOff>
                  </from>
                  <to>
                    <xdr:col>10</xdr:col>
                    <xdr:colOff>590550</xdr:colOff>
                    <xdr:row>176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46" name="Check Box 341">
              <controlPr defaultSize="0" autoFill="0" autoLine="0" autoPict="0">
                <anchor moveWithCells="1">
                  <from>
                    <xdr:col>10</xdr:col>
                    <xdr:colOff>333375</xdr:colOff>
                    <xdr:row>176</xdr:row>
                    <xdr:rowOff>0</xdr:rowOff>
                  </from>
                  <to>
                    <xdr:col>10</xdr:col>
                    <xdr:colOff>590550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7" name="Check Box 343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47625</xdr:rowOff>
                  </from>
                  <to>
                    <xdr:col>10</xdr:col>
                    <xdr:colOff>581025</xdr:colOff>
                    <xdr:row>190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48" name="Check Box 344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247650</xdr:rowOff>
                  </from>
                  <to>
                    <xdr:col>10</xdr:col>
                    <xdr:colOff>581025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9" name="Check Box 345">
              <controlPr defaultSize="0" autoFill="0" autoLine="0" autoPict="0">
                <anchor moveWithCells="1">
                  <from>
                    <xdr:col>10</xdr:col>
                    <xdr:colOff>323850</xdr:colOff>
                    <xdr:row>190</xdr:row>
                    <xdr:rowOff>247650</xdr:rowOff>
                  </from>
                  <to>
                    <xdr:col>10</xdr:col>
                    <xdr:colOff>581025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0" name="Check Box 346">
              <controlPr defaultSize="0" autoFill="0" autoLine="0" autoPict="0">
                <anchor moveWithCells="1">
                  <from>
                    <xdr:col>10</xdr:col>
                    <xdr:colOff>323850</xdr:colOff>
                    <xdr:row>191</xdr:row>
                    <xdr:rowOff>247650</xdr:rowOff>
                  </from>
                  <to>
                    <xdr:col>10</xdr:col>
                    <xdr:colOff>581025</xdr:colOff>
                    <xdr:row>193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1" name="Check Box 347">
              <controlPr defaultSize="0" autoFill="0" autoLine="0" autoPict="0">
                <anchor moveWithCells="1">
                  <from>
                    <xdr:col>10</xdr:col>
                    <xdr:colOff>333375</xdr:colOff>
                    <xdr:row>192</xdr:row>
                    <xdr:rowOff>247650</xdr:rowOff>
                  </from>
                  <to>
                    <xdr:col>10</xdr:col>
                    <xdr:colOff>590550</xdr:colOff>
                    <xdr:row>194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2" name="Check Box 348">
              <controlPr defaultSize="0" autoFill="0" autoLine="0" autoPict="0">
                <anchor moveWithCells="1">
                  <from>
                    <xdr:col>10</xdr:col>
                    <xdr:colOff>333375</xdr:colOff>
                    <xdr:row>193</xdr:row>
                    <xdr:rowOff>247650</xdr:rowOff>
                  </from>
                  <to>
                    <xdr:col>10</xdr:col>
                    <xdr:colOff>590550</xdr:colOff>
                    <xdr:row>195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53" name="Check Box 349">
              <controlPr defaultSize="0" autoFill="0" autoLine="0" autoPict="0">
                <anchor moveWithCells="1">
                  <from>
                    <xdr:col>10</xdr:col>
                    <xdr:colOff>342900</xdr:colOff>
                    <xdr:row>194</xdr:row>
                    <xdr:rowOff>219075</xdr:rowOff>
                  </from>
                  <to>
                    <xdr:col>10</xdr:col>
                    <xdr:colOff>600075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54" name="Check Box 350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28575</xdr:rowOff>
                  </from>
                  <to>
                    <xdr:col>10</xdr:col>
                    <xdr:colOff>571500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55" name="Check Box 351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238125</xdr:rowOff>
                  </from>
                  <to>
                    <xdr:col>10</xdr:col>
                    <xdr:colOff>581025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6" name="Check Box 352">
              <controlPr defaultSize="0" autoFill="0" autoLine="0" autoPict="0">
                <anchor moveWithCells="1">
                  <from>
                    <xdr:col>10</xdr:col>
                    <xdr:colOff>323850</xdr:colOff>
                    <xdr:row>184</xdr:row>
                    <xdr:rowOff>238125</xdr:rowOff>
                  </from>
                  <to>
                    <xdr:col>10</xdr:col>
                    <xdr:colOff>581025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7" name="Check Box 353">
              <controlPr defaultSize="0" autoFill="0" autoLine="0" autoPict="0">
                <anchor moveWithCells="1">
                  <from>
                    <xdr:col>10</xdr:col>
                    <xdr:colOff>323850</xdr:colOff>
                    <xdr:row>185</xdr:row>
                    <xdr:rowOff>238125</xdr:rowOff>
                  </from>
                  <to>
                    <xdr:col>10</xdr:col>
                    <xdr:colOff>581025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8" name="Check Box 354">
              <controlPr defaultSize="0" autoFill="0" autoLine="0" autoPict="0">
                <anchor moveWithCells="1">
                  <from>
                    <xdr:col>10</xdr:col>
                    <xdr:colOff>333375</xdr:colOff>
                    <xdr:row>186</xdr:row>
                    <xdr:rowOff>238125</xdr:rowOff>
                  </from>
                  <to>
                    <xdr:col>10</xdr:col>
                    <xdr:colOff>590550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9" name="Check Box 357">
              <controlPr defaultSize="0" autoFill="0" autoLine="0" autoPict="0">
                <anchor moveWithCells="1">
                  <from>
                    <xdr:col>7</xdr:col>
                    <xdr:colOff>342900</xdr:colOff>
                    <xdr:row>179</xdr:row>
                    <xdr:rowOff>19050</xdr:rowOff>
                  </from>
                  <to>
                    <xdr:col>7</xdr:col>
                    <xdr:colOff>590550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60" name="Check Box 358">
              <controlPr defaultSize="0" autoFill="0" autoLine="0" autoPict="0">
                <anchor moveWithCells="1">
                  <from>
                    <xdr:col>9</xdr:col>
                    <xdr:colOff>285750</xdr:colOff>
                    <xdr:row>179</xdr:row>
                    <xdr:rowOff>19050</xdr:rowOff>
                  </from>
                  <to>
                    <xdr:col>9</xdr:col>
                    <xdr:colOff>533400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1" name="Check Box 342">
              <controlPr defaultSize="0" autoFill="0" autoLine="0" autoPict="0">
                <anchor moveWithCells="1">
                  <from>
                    <xdr:col>10</xdr:col>
                    <xdr:colOff>342900</xdr:colOff>
                    <xdr:row>166</xdr:row>
                    <xdr:rowOff>238125</xdr:rowOff>
                  </from>
                  <to>
                    <xdr:col>10</xdr:col>
                    <xdr:colOff>600075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62" name="Check Box 359">
              <controlPr defaultSize="0" autoFill="0" autoLine="0" autoPict="0">
                <anchor moveWithCells="1">
                  <from>
                    <xdr:col>10</xdr:col>
                    <xdr:colOff>352425</xdr:colOff>
                    <xdr:row>167</xdr:row>
                    <xdr:rowOff>228600</xdr:rowOff>
                  </from>
                  <to>
                    <xdr:col>10</xdr:col>
                    <xdr:colOff>609600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63" name="Check Box 318">
              <controlPr defaultSize="0" autoFill="0" autoLine="0" autoPict="0">
                <anchor moveWithCells="1">
                  <from>
                    <xdr:col>8</xdr:col>
                    <xdr:colOff>200025</xdr:colOff>
                    <xdr:row>75</xdr:row>
                    <xdr:rowOff>19050</xdr:rowOff>
                  </from>
                  <to>
                    <xdr:col>8</xdr:col>
                    <xdr:colOff>447675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64" name="Check Box 360">
              <controlPr defaultSize="0" autoFill="0" autoLine="0" autoPict="0">
                <anchor moveWithCells="1">
                  <from>
                    <xdr:col>8</xdr:col>
                    <xdr:colOff>200025</xdr:colOff>
                    <xdr:row>76</xdr:row>
                    <xdr:rowOff>85725</xdr:rowOff>
                  </from>
                  <to>
                    <xdr:col>8</xdr:col>
                    <xdr:colOff>447675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65" name="Check Box 361">
              <controlPr defaultSize="0" autoFill="0" autoLine="0" autoPict="0">
                <anchor moveWithCells="1">
                  <from>
                    <xdr:col>10</xdr:col>
                    <xdr:colOff>333375</xdr:colOff>
                    <xdr:row>150</xdr:row>
                    <xdr:rowOff>38100</xdr:rowOff>
                  </from>
                  <to>
                    <xdr:col>10</xdr:col>
                    <xdr:colOff>590550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6" name="Check Box 363">
              <controlPr defaultSize="0" autoFill="0" autoLine="0" autoPict="0">
                <anchor moveWithCells="1">
                  <from>
                    <xdr:col>10</xdr:col>
                    <xdr:colOff>333375</xdr:colOff>
                    <xdr:row>157</xdr:row>
                    <xdr:rowOff>66675</xdr:rowOff>
                  </from>
                  <to>
                    <xdr:col>10</xdr:col>
                    <xdr:colOff>581025</xdr:colOff>
                    <xdr:row>157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658C-845A-4B73-9493-9CD2CF2B2C94}">
  <sheetPr>
    <tabColor rgb="FFCDFFCD"/>
  </sheetPr>
  <dimension ref="A1:WUU273"/>
  <sheetViews>
    <sheetView showGridLines="0" tabSelected="1" zoomScaleNormal="100" workbookViewId="0">
      <selection activeCell="P73" sqref="P73"/>
    </sheetView>
  </sheetViews>
  <sheetFormatPr defaultColWidth="0" defaultRowHeight="18.600000000000001" customHeight="1" zeroHeight="1" x14ac:dyDescent="0.25"/>
  <cols>
    <col min="1" max="1" width="9.85546875" customWidth="1"/>
    <col min="2" max="2" width="8.140625" customWidth="1"/>
    <col min="3" max="11" width="9.28515625" customWidth="1"/>
    <col min="12" max="15" width="9.28515625" style="404" customWidth="1"/>
    <col min="16" max="20" width="9.28515625" customWidth="1"/>
    <col min="21" max="230" width="9.140625" hidden="1"/>
    <col min="231" max="231" width="9.85546875" hidden="1"/>
    <col min="232" max="232" width="7.7109375" hidden="1"/>
    <col min="233" max="233" width="10" hidden="1"/>
    <col min="234" max="234" width="10.140625" hidden="1"/>
    <col min="235" max="235" width="10" hidden="1"/>
    <col min="236" max="236" width="14" hidden="1"/>
    <col min="237" max="237" width="9.85546875" hidden="1"/>
    <col min="238" max="238" width="9.42578125" hidden="1"/>
    <col min="239" max="239" width="9.85546875" hidden="1"/>
    <col min="240" max="240" width="9.7109375" hidden="1"/>
    <col min="241" max="241" width="10.5703125" hidden="1"/>
    <col min="242" max="242" width="15.42578125" hidden="1"/>
    <col min="243" max="243" width="15.85546875" hidden="1"/>
    <col min="244" max="486" width="9.140625" hidden="1"/>
    <col min="487" max="487" width="9.85546875" hidden="1"/>
    <col min="488" max="488" width="7.7109375" hidden="1"/>
    <col min="489" max="489" width="10" hidden="1"/>
    <col min="490" max="490" width="10.140625" hidden="1"/>
    <col min="491" max="491" width="10" hidden="1"/>
    <col min="492" max="492" width="14" hidden="1"/>
    <col min="493" max="493" width="9.85546875" hidden="1"/>
    <col min="494" max="494" width="9.42578125" hidden="1"/>
    <col min="495" max="495" width="9.85546875" hidden="1"/>
    <col min="496" max="496" width="9.7109375" hidden="1"/>
    <col min="497" max="497" width="10.5703125" hidden="1"/>
    <col min="498" max="498" width="15.42578125" hidden="1"/>
    <col min="499" max="499" width="15.85546875" hidden="1"/>
    <col min="500" max="742" width="9.140625" hidden="1"/>
    <col min="743" max="743" width="9.85546875" hidden="1"/>
    <col min="744" max="744" width="7.7109375" hidden="1"/>
    <col min="745" max="745" width="10" hidden="1"/>
    <col min="746" max="746" width="10.140625" hidden="1"/>
    <col min="747" max="747" width="10" hidden="1"/>
    <col min="748" max="748" width="14" hidden="1"/>
    <col min="749" max="749" width="9.85546875" hidden="1"/>
    <col min="750" max="750" width="9.42578125" hidden="1"/>
    <col min="751" max="751" width="9.85546875" hidden="1"/>
    <col min="752" max="752" width="9.7109375" hidden="1"/>
    <col min="753" max="753" width="10.5703125" hidden="1"/>
    <col min="754" max="754" width="15.42578125" hidden="1"/>
    <col min="755" max="755" width="15.85546875" hidden="1"/>
    <col min="756" max="998" width="9.140625" hidden="1"/>
    <col min="999" max="999" width="9.85546875" hidden="1"/>
    <col min="1000" max="1000" width="7.7109375" hidden="1"/>
    <col min="1001" max="1001" width="10" hidden="1"/>
    <col min="1002" max="1002" width="10.140625" hidden="1"/>
    <col min="1003" max="1003" width="10" hidden="1"/>
    <col min="1004" max="1004" width="14" hidden="1"/>
    <col min="1005" max="1005" width="9.85546875" hidden="1"/>
    <col min="1006" max="1006" width="9.42578125" hidden="1"/>
    <col min="1007" max="1007" width="9.85546875" hidden="1"/>
    <col min="1008" max="1008" width="9.7109375" hidden="1"/>
    <col min="1009" max="1009" width="10.5703125" hidden="1"/>
    <col min="1010" max="1010" width="15.42578125" hidden="1"/>
    <col min="1011" max="1011" width="15.85546875" hidden="1"/>
    <col min="1012" max="1254" width="9.140625" hidden="1"/>
    <col min="1255" max="1255" width="9.85546875" hidden="1"/>
    <col min="1256" max="1256" width="7.7109375" hidden="1"/>
    <col min="1257" max="1257" width="10" hidden="1"/>
    <col min="1258" max="1258" width="10.140625" hidden="1"/>
    <col min="1259" max="1259" width="10" hidden="1"/>
    <col min="1260" max="1260" width="14" hidden="1"/>
    <col min="1261" max="1261" width="9.85546875" hidden="1"/>
    <col min="1262" max="1262" width="9.42578125" hidden="1"/>
    <col min="1263" max="1263" width="9.85546875" hidden="1"/>
    <col min="1264" max="1264" width="9.7109375" hidden="1"/>
    <col min="1265" max="1265" width="10.5703125" hidden="1"/>
    <col min="1266" max="1266" width="15.42578125" hidden="1"/>
    <col min="1267" max="1267" width="15.85546875" hidden="1"/>
    <col min="1268" max="1510" width="9.140625" hidden="1"/>
    <col min="1511" max="1511" width="9.85546875" hidden="1"/>
    <col min="1512" max="1512" width="7.7109375" hidden="1"/>
    <col min="1513" max="1513" width="10" hidden="1"/>
    <col min="1514" max="1514" width="10.140625" hidden="1"/>
    <col min="1515" max="1515" width="10" hidden="1"/>
    <col min="1516" max="1516" width="14" hidden="1"/>
    <col min="1517" max="1517" width="9.85546875" hidden="1"/>
    <col min="1518" max="1518" width="9.42578125" hidden="1"/>
    <col min="1519" max="1519" width="9.85546875" hidden="1"/>
    <col min="1520" max="1520" width="9.7109375" hidden="1"/>
    <col min="1521" max="1521" width="10.5703125" hidden="1"/>
    <col min="1522" max="1522" width="15.42578125" hidden="1"/>
    <col min="1523" max="1523" width="15.85546875" hidden="1"/>
    <col min="1524" max="1766" width="9.140625" hidden="1"/>
    <col min="1767" max="1767" width="9.85546875" hidden="1"/>
    <col min="1768" max="1768" width="7.7109375" hidden="1"/>
    <col min="1769" max="1769" width="10" hidden="1"/>
    <col min="1770" max="1770" width="10.140625" hidden="1"/>
    <col min="1771" max="1771" width="10" hidden="1"/>
    <col min="1772" max="1772" width="14" hidden="1"/>
    <col min="1773" max="1773" width="9.85546875" hidden="1"/>
    <col min="1774" max="1774" width="9.42578125" hidden="1"/>
    <col min="1775" max="1775" width="9.85546875" hidden="1"/>
    <col min="1776" max="1776" width="9.7109375" hidden="1"/>
    <col min="1777" max="1777" width="10.5703125" hidden="1"/>
    <col min="1778" max="1778" width="15.42578125" hidden="1"/>
    <col min="1779" max="1779" width="15.85546875" hidden="1"/>
    <col min="1780" max="2022" width="9.140625" hidden="1"/>
    <col min="2023" max="2023" width="9.85546875" hidden="1"/>
    <col min="2024" max="2024" width="7.7109375" hidden="1"/>
    <col min="2025" max="2025" width="10" hidden="1"/>
    <col min="2026" max="2026" width="10.140625" hidden="1"/>
    <col min="2027" max="2027" width="10" hidden="1"/>
    <col min="2028" max="2028" width="14" hidden="1"/>
    <col min="2029" max="2029" width="9.85546875" hidden="1"/>
    <col min="2030" max="2030" width="9.42578125" hidden="1"/>
    <col min="2031" max="2031" width="9.85546875" hidden="1"/>
    <col min="2032" max="2032" width="9.7109375" hidden="1"/>
    <col min="2033" max="2033" width="10.5703125" hidden="1"/>
    <col min="2034" max="2034" width="15.42578125" hidden="1"/>
    <col min="2035" max="2035" width="15.85546875" hidden="1"/>
    <col min="2036" max="2278" width="9.140625" hidden="1"/>
    <col min="2279" max="2279" width="9.85546875" hidden="1"/>
    <col min="2280" max="2280" width="7.7109375" hidden="1"/>
    <col min="2281" max="2281" width="10" hidden="1"/>
    <col min="2282" max="2282" width="10.140625" hidden="1"/>
    <col min="2283" max="2283" width="10" hidden="1"/>
    <col min="2284" max="2284" width="14" hidden="1"/>
    <col min="2285" max="2285" width="9.85546875" hidden="1"/>
    <col min="2286" max="2286" width="9.42578125" hidden="1"/>
    <col min="2287" max="2287" width="9.85546875" hidden="1"/>
    <col min="2288" max="2288" width="9.7109375" hidden="1"/>
    <col min="2289" max="2289" width="10.5703125" hidden="1"/>
    <col min="2290" max="2290" width="15.42578125" hidden="1"/>
    <col min="2291" max="2291" width="15.85546875" hidden="1"/>
    <col min="2292" max="2534" width="9.140625" hidden="1"/>
    <col min="2535" max="2535" width="9.85546875" hidden="1"/>
    <col min="2536" max="2536" width="7.7109375" hidden="1"/>
    <col min="2537" max="2537" width="10" hidden="1"/>
    <col min="2538" max="2538" width="10.140625" hidden="1"/>
    <col min="2539" max="2539" width="10" hidden="1"/>
    <col min="2540" max="2540" width="14" hidden="1"/>
    <col min="2541" max="2541" width="9.85546875" hidden="1"/>
    <col min="2542" max="2542" width="9.42578125" hidden="1"/>
    <col min="2543" max="2543" width="9.85546875" hidden="1"/>
    <col min="2544" max="2544" width="9.7109375" hidden="1"/>
    <col min="2545" max="2545" width="10.5703125" hidden="1"/>
    <col min="2546" max="2546" width="15.42578125" hidden="1"/>
    <col min="2547" max="2547" width="15.85546875" hidden="1"/>
    <col min="2548" max="2790" width="9.140625" hidden="1"/>
    <col min="2791" max="2791" width="9.85546875" hidden="1"/>
    <col min="2792" max="2792" width="7.7109375" hidden="1"/>
    <col min="2793" max="2793" width="10" hidden="1"/>
    <col min="2794" max="2794" width="10.140625" hidden="1"/>
    <col min="2795" max="2795" width="10" hidden="1"/>
    <col min="2796" max="2796" width="14" hidden="1"/>
    <col min="2797" max="2797" width="9.85546875" hidden="1"/>
    <col min="2798" max="2798" width="9.42578125" hidden="1"/>
    <col min="2799" max="2799" width="9.85546875" hidden="1"/>
    <col min="2800" max="2800" width="9.7109375" hidden="1"/>
    <col min="2801" max="2801" width="10.5703125" hidden="1"/>
    <col min="2802" max="2802" width="15.42578125" hidden="1"/>
    <col min="2803" max="2803" width="15.85546875" hidden="1"/>
    <col min="2804" max="3046" width="9.140625" hidden="1"/>
    <col min="3047" max="3047" width="9.85546875" hidden="1"/>
    <col min="3048" max="3048" width="7.7109375" hidden="1"/>
    <col min="3049" max="3049" width="10" hidden="1"/>
    <col min="3050" max="3050" width="10.140625" hidden="1"/>
    <col min="3051" max="3051" width="10" hidden="1"/>
    <col min="3052" max="3052" width="14" hidden="1"/>
    <col min="3053" max="3053" width="9.85546875" hidden="1"/>
    <col min="3054" max="3054" width="9.42578125" hidden="1"/>
    <col min="3055" max="3055" width="9.85546875" hidden="1"/>
    <col min="3056" max="3056" width="9.7109375" hidden="1"/>
    <col min="3057" max="3057" width="10.5703125" hidden="1"/>
    <col min="3058" max="3058" width="15.42578125" hidden="1"/>
    <col min="3059" max="3059" width="15.85546875" hidden="1"/>
    <col min="3060" max="3302" width="9.140625" hidden="1"/>
    <col min="3303" max="3303" width="9.85546875" hidden="1"/>
    <col min="3304" max="3304" width="7.7109375" hidden="1"/>
    <col min="3305" max="3305" width="10" hidden="1"/>
    <col min="3306" max="3306" width="10.140625" hidden="1"/>
    <col min="3307" max="3307" width="10" hidden="1"/>
    <col min="3308" max="3308" width="14" hidden="1"/>
    <col min="3309" max="3309" width="9.85546875" hidden="1"/>
    <col min="3310" max="3310" width="9.42578125" hidden="1"/>
    <col min="3311" max="3311" width="9.85546875" hidden="1"/>
    <col min="3312" max="3312" width="9.7109375" hidden="1"/>
    <col min="3313" max="3313" width="10.5703125" hidden="1"/>
    <col min="3314" max="3314" width="15.42578125" hidden="1"/>
    <col min="3315" max="3315" width="15.85546875" hidden="1"/>
    <col min="3316" max="3558" width="9.140625" hidden="1"/>
    <col min="3559" max="3559" width="9.85546875" hidden="1"/>
    <col min="3560" max="3560" width="7.7109375" hidden="1"/>
    <col min="3561" max="3561" width="10" hidden="1"/>
    <col min="3562" max="3562" width="10.140625" hidden="1"/>
    <col min="3563" max="3563" width="10" hidden="1"/>
    <col min="3564" max="3564" width="14" hidden="1"/>
    <col min="3565" max="3565" width="9.85546875" hidden="1"/>
    <col min="3566" max="3566" width="9.42578125" hidden="1"/>
    <col min="3567" max="3567" width="9.85546875" hidden="1"/>
    <col min="3568" max="3568" width="9.7109375" hidden="1"/>
    <col min="3569" max="3569" width="10.5703125" hidden="1"/>
    <col min="3570" max="3570" width="15.42578125" hidden="1"/>
    <col min="3571" max="3571" width="15.85546875" hidden="1"/>
    <col min="3572" max="3814" width="9.140625" hidden="1"/>
    <col min="3815" max="3815" width="9.85546875" hidden="1"/>
    <col min="3816" max="3816" width="7.7109375" hidden="1"/>
    <col min="3817" max="3817" width="10" hidden="1"/>
    <col min="3818" max="3818" width="10.140625" hidden="1"/>
    <col min="3819" max="3819" width="10" hidden="1"/>
    <col min="3820" max="3820" width="14" hidden="1"/>
    <col min="3821" max="3821" width="9.85546875" hidden="1"/>
    <col min="3822" max="3822" width="9.42578125" hidden="1"/>
    <col min="3823" max="3823" width="9.85546875" hidden="1"/>
    <col min="3824" max="3824" width="9.7109375" hidden="1"/>
    <col min="3825" max="3825" width="10.5703125" hidden="1"/>
    <col min="3826" max="3826" width="15.42578125" hidden="1"/>
    <col min="3827" max="3827" width="15.85546875" hidden="1"/>
    <col min="3828" max="4070" width="9.140625" hidden="1"/>
    <col min="4071" max="4071" width="9.85546875" hidden="1"/>
    <col min="4072" max="4072" width="7.7109375" hidden="1"/>
    <col min="4073" max="4073" width="10" hidden="1"/>
    <col min="4074" max="4074" width="10.140625" hidden="1"/>
    <col min="4075" max="4075" width="10" hidden="1"/>
    <col min="4076" max="4076" width="14" hidden="1"/>
    <col min="4077" max="4077" width="9.85546875" hidden="1"/>
    <col min="4078" max="4078" width="9.42578125" hidden="1"/>
    <col min="4079" max="4079" width="9.85546875" hidden="1"/>
    <col min="4080" max="4080" width="9.7109375" hidden="1"/>
    <col min="4081" max="4081" width="10.5703125" hidden="1"/>
    <col min="4082" max="4082" width="15.42578125" hidden="1"/>
    <col min="4083" max="4083" width="15.85546875" hidden="1"/>
    <col min="4084" max="4326" width="9.140625" hidden="1"/>
    <col min="4327" max="4327" width="9.85546875" hidden="1"/>
    <col min="4328" max="4328" width="7.7109375" hidden="1"/>
    <col min="4329" max="4329" width="10" hidden="1"/>
    <col min="4330" max="4330" width="10.140625" hidden="1"/>
    <col min="4331" max="4331" width="10" hidden="1"/>
    <col min="4332" max="4332" width="14" hidden="1"/>
    <col min="4333" max="4333" width="9.85546875" hidden="1"/>
    <col min="4334" max="4334" width="9.42578125" hidden="1"/>
    <col min="4335" max="4335" width="9.85546875" hidden="1"/>
    <col min="4336" max="4336" width="9.7109375" hidden="1"/>
    <col min="4337" max="4337" width="10.5703125" hidden="1"/>
    <col min="4338" max="4338" width="15.42578125" hidden="1"/>
    <col min="4339" max="4339" width="15.85546875" hidden="1"/>
    <col min="4340" max="4582" width="9.140625" hidden="1"/>
    <col min="4583" max="4583" width="9.85546875" hidden="1"/>
    <col min="4584" max="4584" width="7.7109375" hidden="1"/>
    <col min="4585" max="4585" width="10" hidden="1"/>
    <col min="4586" max="4586" width="10.140625" hidden="1"/>
    <col min="4587" max="4587" width="10" hidden="1"/>
    <col min="4588" max="4588" width="14" hidden="1"/>
    <col min="4589" max="4589" width="9.85546875" hidden="1"/>
    <col min="4590" max="4590" width="9.42578125" hidden="1"/>
    <col min="4591" max="4591" width="9.85546875" hidden="1"/>
    <col min="4592" max="4592" width="9.7109375" hidden="1"/>
    <col min="4593" max="4593" width="10.5703125" hidden="1"/>
    <col min="4594" max="4594" width="15.42578125" hidden="1"/>
    <col min="4595" max="4595" width="15.85546875" hidden="1"/>
    <col min="4596" max="4838" width="9.140625" hidden="1"/>
    <col min="4839" max="4839" width="9.85546875" hidden="1"/>
    <col min="4840" max="4840" width="7.7109375" hidden="1"/>
    <col min="4841" max="4841" width="10" hidden="1"/>
    <col min="4842" max="4842" width="10.140625" hidden="1"/>
    <col min="4843" max="4843" width="10" hidden="1"/>
    <col min="4844" max="4844" width="14" hidden="1"/>
    <col min="4845" max="4845" width="9.85546875" hidden="1"/>
    <col min="4846" max="4846" width="9.42578125" hidden="1"/>
    <col min="4847" max="4847" width="9.85546875" hidden="1"/>
    <col min="4848" max="4848" width="9.7109375" hidden="1"/>
    <col min="4849" max="4849" width="10.5703125" hidden="1"/>
    <col min="4850" max="4850" width="15.42578125" hidden="1"/>
    <col min="4851" max="4851" width="15.85546875" hidden="1"/>
    <col min="4852" max="5094" width="9.140625" hidden="1"/>
    <col min="5095" max="5095" width="9.85546875" hidden="1"/>
    <col min="5096" max="5096" width="7.7109375" hidden="1"/>
    <col min="5097" max="5097" width="10" hidden="1"/>
    <col min="5098" max="5098" width="10.140625" hidden="1"/>
    <col min="5099" max="5099" width="10" hidden="1"/>
    <col min="5100" max="5100" width="14" hidden="1"/>
    <col min="5101" max="5101" width="9.85546875" hidden="1"/>
    <col min="5102" max="5102" width="9.42578125" hidden="1"/>
    <col min="5103" max="5103" width="9.85546875" hidden="1"/>
    <col min="5104" max="5104" width="9.7109375" hidden="1"/>
    <col min="5105" max="5105" width="10.5703125" hidden="1"/>
    <col min="5106" max="5106" width="15.42578125" hidden="1"/>
    <col min="5107" max="5107" width="15.85546875" hidden="1"/>
    <col min="5108" max="5350" width="9.140625" hidden="1"/>
    <col min="5351" max="5351" width="9.85546875" hidden="1"/>
    <col min="5352" max="5352" width="7.7109375" hidden="1"/>
    <col min="5353" max="5353" width="10" hidden="1"/>
    <col min="5354" max="5354" width="10.140625" hidden="1"/>
    <col min="5355" max="5355" width="10" hidden="1"/>
    <col min="5356" max="5356" width="14" hidden="1"/>
    <col min="5357" max="5357" width="9.85546875" hidden="1"/>
    <col min="5358" max="5358" width="9.42578125" hidden="1"/>
    <col min="5359" max="5359" width="9.85546875" hidden="1"/>
    <col min="5360" max="5360" width="9.7109375" hidden="1"/>
    <col min="5361" max="5361" width="10.5703125" hidden="1"/>
    <col min="5362" max="5362" width="15.42578125" hidden="1"/>
    <col min="5363" max="5363" width="15.85546875" hidden="1"/>
    <col min="5364" max="5606" width="9.140625" hidden="1"/>
    <col min="5607" max="5607" width="9.85546875" hidden="1"/>
    <col min="5608" max="5608" width="7.7109375" hidden="1"/>
    <col min="5609" max="5609" width="10" hidden="1"/>
    <col min="5610" max="5610" width="10.140625" hidden="1"/>
    <col min="5611" max="5611" width="10" hidden="1"/>
    <col min="5612" max="5612" width="14" hidden="1"/>
    <col min="5613" max="5613" width="9.85546875" hidden="1"/>
    <col min="5614" max="5614" width="9.42578125" hidden="1"/>
    <col min="5615" max="5615" width="9.85546875" hidden="1"/>
    <col min="5616" max="5616" width="9.7109375" hidden="1"/>
    <col min="5617" max="5617" width="10.5703125" hidden="1"/>
    <col min="5618" max="5618" width="15.42578125" hidden="1"/>
    <col min="5619" max="5619" width="15.85546875" hidden="1"/>
    <col min="5620" max="5862" width="9.140625" hidden="1"/>
    <col min="5863" max="5863" width="9.85546875" hidden="1"/>
    <col min="5864" max="5864" width="7.7109375" hidden="1"/>
    <col min="5865" max="5865" width="10" hidden="1"/>
    <col min="5866" max="5866" width="10.140625" hidden="1"/>
    <col min="5867" max="5867" width="10" hidden="1"/>
    <col min="5868" max="5868" width="14" hidden="1"/>
    <col min="5869" max="5869" width="9.85546875" hidden="1"/>
    <col min="5870" max="5870" width="9.42578125" hidden="1"/>
    <col min="5871" max="5871" width="9.85546875" hidden="1"/>
    <col min="5872" max="5872" width="9.7109375" hidden="1"/>
    <col min="5873" max="5873" width="10.5703125" hidden="1"/>
    <col min="5874" max="5874" width="15.42578125" hidden="1"/>
    <col min="5875" max="5875" width="15.85546875" hidden="1"/>
    <col min="5876" max="6118" width="9.140625" hidden="1"/>
    <col min="6119" max="6119" width="9.85546875" hidden="1"/>
    <col min="6120" max="6120" width="7.7109375" hidden="1"/>
    <col min="6121" max="6121" width="10" hidden="1"/>
    <col min="6122" max="6122" width="10.140625" hidden="1"/>
    <col min="6123" max="6123" width="10" hidden="1"/>
    <col min="6124" max="6124" width="14" hidden="1"/>
    <col min="6125" max="6125" width="9.85546875" hidden="1"/>
    <col min="6126" max="6126" width="9.42578125" hidden="1"/>
    <col min="6127" max="6127" width="9.85546875" hidden="1"/>
    <col min="6128" max="6128" width="9.7109375" hidden="1"/>
    <col min="6129" max="6129" width="10.5703125" hidden="1"/>
    <col min="6130" max="6130" width="15.42578125" hidden="1"/>
    <col min="6131" max="6131" width="15.85546875" hidden="1"/>
    <col min="6132" max="6374" width="9.140625" hidden="1"/>
    <col min="6375" max="6375" width="9.85546875" hidden="1"/>
    <col min="6376" max="6376" width="7.7109375" hidden="1"/>
    <col min="6377" max="6377" width="10" hidden="1"/>
    <col min="6378" max="6378" width="10.140625" hidden="1"/>
    <col min="6379" max="6379" width="10" hidden="1"/>
    <col min="6380" max="6380" width="14" hidden="1"/>
    <col min="6381" max="6381" width="9.85546875" hidden="1"/>
    <col min="6382" max="6382" width="9.42578125" hidden="1"/>
    <col min="6383" max="6383" width="9.85546875" hidden="1"/>
    <col min="6384" max="6384" width="9.7109375" hidden="1"/>
    <col min="6385" max="6385" width="10.5703125" hidden="1"/>
    <col min="6386" max="6386" width="15.42578125" hidden="1"/>
    <col min="6387" max="6387" width="15.85546875" hidden="1"/>
    <col min="6388" max="6630" width="9.140625" hidden="1"/>
    <col min="6631" max="6631" width="9.85546875" hidden="1"/>
    <col min="6632" max="6632" width="7.7109375" hidden="1"/>
    <col min="6633" max="6633" width="10" hidden="1"/>
    <col min="6634" max="6634" width="10.140625" hidden="1"/>
    <col min="6635" max="6635" width="10" hidden="1"/>
    <col min="6636" max="6636" width="14" hidden="1"/>
    <col min="6637" max="6637" width="9.85546875" hidden="1"/>
    <col min="6638" max="6638" width="9.42578125" hidden="1"/>
    <col min="6639" max="6639" width="9.85546875" hidden="1"/>
    <col min="6640" max="6640" width="9.7109375" hidden="1"/>
    <col min="6641" max="6641" width="10.5703125" hidden="1"/>
    <col min="6642" max="6642" width="15.42578125" hidden="1"/>
    <col min="6643" max="6643" width="15.85546875" hidden="1"/>
    <col min="6644" max="6886" width="9.140625" hidden="1"/>
    <col min="6887" max="6887" width="9.85546875" hidden="1"/>
    <col min="6888" max="6888" width="7.7109375" hidden="1"/>
    <col min="6889" max="6889" width="10" hidden="1"/>
    <col min="6890" max="6890" width="10.140625" hidden="1"/>
    <col min="6891" max="6891" width="10" hidden="1"/>
    <col min="6892" max="6892" width="14" hidden="1"/>
    <col min="6893" max="6893" width="9.85546875" hidden="1"/>
    <col min="6894" max="6894" width="9.42578125" hidden="1"/>
    <col min="6895" max="6895" width="9.85546875" hidden="1"/>
    <col min="6896" max="6896" width="9.7109375" hidden="1"/>
    <col min="6897" max="6897" width="10.5703125" hidden="1"/>
    <col min="6898" max="6898" width="15.42578125" hidden="1"/>
    <col min="6899" max="6899" width="15.85546875" hidden="1"/>
    <col min="6900" max="7142" width="9.140625" hidden="1"/>
    <col min="7143" max="7143" width="9.85546875" hidden="1"/>
    <col min="7144" max="7144" width="7.7109375" hidden="1"/>
    <col min="7145" max="7145" width="10" hidden="1"/>
    <col min="7146" max="7146" width="10.140625" hidden="1"/>
    <col min="7147" max="7147" width="10" hidden="1"/>
    <col min="7148" max="7148" width="14" hidden="1"/>
    <col min="7149" max="7149" width="9.85546875" hidden="1"/>
    <col min="7150" max="7150" width="9.42578125" hidden="1"/>
    <col min="7151" max="7151" width="9.85546875" hidden="1"/>
    <col min="7152" max="7152" width="9.7109375" hidden="1"/>
    <col min="7153" max="7153" width="10.5703125" hidden="1"/>
    <col min="7154" max="7154" width="15.42578125" hidden="1"/>
    <col min="7155" max="7155" width="15.85546875" hidden="1"/>
    <col min="7156" max="7398" width="9.140625" hidden="1"/>
    <col min="7399" max="7399" width="9.85546875" hidden="1"/>
    <col min="7400" max="7400" width="7.7109375" hidden="1"/>
    <col min="7401" max="7401" width="10" hidden="1"/>
    <col min="7402" max="7402" width="10.140625" hidden="1"/>
    <col min="7403" max="7403" width="10" hidden="1"/>
    <col min="7404" max="7404" width="14" hidden="1"/>
    <col min="7405" max="7405" width="9.85546875" hidden="1"/>
    <col min="7406" max="7406" width="9.42578125" hidden="1"/>
    <col min="7407" max="7407" width="9.85546875" hidden="1"/>
    <col min="7408" max="7408" width="9.7109375" hidden="1"/>
    <col min="7409" max="7409" width="10.5703125" hidden="1"/>
    <col min="7410" max="7410" width="15.42578125" hidden="1"/>
    <col min="7411" max="7411" width="15.85546875" hidden="1"/>
    <col min="7412" max="7654" width="9.140625" hidden="1"/>
    <col min="7655" max="7655" width="9.85546875" hidden="1"/>
    <col min="7656" max="7656" width="7.7109375" hidden="1"/>
    <col min="7657" max="7657" width="10" hidden="1"/>
    <col min="7658" max="7658" width="10.140625" hidden="1"/>
    <col min="7659" max="7659" width="10" hidden="1"/>
    <col min="7660" max="7660" width="14" hidden="1"/>
    <col min="7661" max="7661" width="9.85546875" hidden="1"/>
    <col min="7662" max="7662" width="9.42578125" hidden="1"/>
    <col min="7663" max="7663" width="9.85546875" hidden="1"/>
    <col min="7664" max="7664" width="9.7109375" hidden="1"/>
    <col min="7665" max="7665" width="10.5703125" hidden="1"/>
    <col min="7666" max="7666" width="15.42578125" hidden="1"/>
    <col min="7667" max="7667" width="15.85546875" hidden="1"/>
    <col min="7668" max="7910" width="9.140625" hidden="1"/>
    <col min="7911" max="7911" width="9.85546875" hidden="1"/>
    <col min="7912" max="7912" width="7.7109375" hidden="1"/>
    <col min="7913" max="7913" width="10" hidden="1"/>
    <col min="7914" max="7914" width="10.140625" hidden="1"/>
    <col min="7915" max="7915" width="10" hidden="1"/>
    <col min="7916" max="7916" width="14" hidden="1"/>
    <col min="7917" max="7917" width="9.85546875" hidden="1"/>
    <col min="7918" max="7918" width="9.42578125" hidden="1"/>
    <col min="7919" max="7919" width="9.85546875" hidden="1"/>
    <col min="7920" max="7920" width="9.7109375" hidden="1"/>
    <col min="7921" max="7921" width="10.5703125" hidden="1"/>
    <col min="7922" max="7922" width="15.42578125" hidden="1"/>
    <col min="7923" max="7923" width="15.85546875" hidden="1"/>
    <col min="7924" max="8166" width="9.140625" hidden="1"/>
    <col min="8167" max="8167" width="9.85546875" hidden="1"/>
    <col min="8168" max="8168" width="7.7109375" hidden="1"/>
    <col min="8169" max="8169" width="10" hidden="1"/>
    <col min="8170" max="8170" width="10.140625" hidden="1"/>
    <col min="8171" max="8171" width="10" hidden="1"/>
    <col min="8172" max="8172" width="14" hidden="1"/>
    <col min="8173" max="8173" width="9.85546875" hidden="1"/>
    <col min="8174" max="8174" width="9.42578125" hidden="1"/>
    <col min="8175" max="8175" width="9.85546875" hidden="1"/>
    <col min="8176" max="8176" width="9.7109375" hidden="1"/>
    <col min="8177" max="8177" width="10.5703125" hidden="1"/>
    <col min="8178" max="8178" width="15.42578125" hidden="1"/>
    <col min="8179" max="8179" width="15.85546875" hidden="1"/>
    <col min="8180" max="8422" width="9.140625" hidden="1"/>
    <col min="8423" max="8423" width="9.85546875" hidden="1"/>
    <col min="8424" max="8424" width="7.7109375" hidden="1"/>
    <col min="8425" max="8425" width="10" hidden="1"/>
    <col min="8426" max="8426" width="10.140625" hidden="1"/>
    <col min="8427" max="8427" width="10" hidden="1"/>
    <col min="8428" max="8428" width="14" hidden="1"/>
    <col min="8429" max="8429" width="9.85546875" hidden="1"/>
    <col min="8430" max="8430" width="9.42578125" hidden="1"/>
    <col min="8431" max="8431" width="9.85546875" hidden="1"/>
    <col min="8432" max="8432" width="9.7109375" hidden="1"/>
    <col min="8433" max="8433" width="10.5703125" hidden="1"/>
    <col min="8434" max="8434" width="15.42578125" hidden="1"/>
    <col min="8435" max="8435" width="15.85546875" hidden="1"/>
    <col min="8436" max="8678" width="9.140625" hidden="1"/>
    <col min="8679" max="8679" width="9.85546875" hidden="1"/>
    <col min="8680" max="8680" width="7.7109375" hidden="1"/>
    <col min="8681" max="8681" width="10" hidden="1"/>
    <col min="8682" max="8682" width="10.140625" hidden="1"/>
    <col min="8683" max="8683" width="10" hidden="1"/>
    <col min="8684" max="8684" width="14" hidden="1"/>
    <col min="8685" max="8685" width="9.85546875" hidden="1"/>
    <col min="8686" max="8686" width="9.42578125" hidden="1"/>
    <col min="8687" max="8687" width="9.85546875" hidden="1"/>
    <col min="8688" max="8688" width="9.7109375" hidden="1"/>
    <col min="8689" max="8689" width="10.5703125" hidden="1"/>
    <col min="8690" max="8690" width="15.42578125" hidden="1"/>
    <col min="8691" max="8691" width="15.85546875" hidden="1"/>
    <col min="8692" max="8934" width="9.140625" hidden="1"/>
    <col min="8935" max="8935" width="9.85546875" hidden="1"/>
    <col min="8936" max="8936" width="7.7109375" hidden="1"/>
    <col min="8937" max="8937" width="10" hidden="1"/>
    <col min="8938" max="8938" width="10.140625" hidden="1"/>
    <col min="8939" max="8939" width="10" hidden="1"/>
    <col min="8940" max="8940" width="14" hidden="1"/>
    <col min="8941" max="8941" width="9.85546875" hidden="1"/>
    <col min="8942" max="8942" width="9.42578125" hidden="1"/>
    <col min="8943" max="8943" width="9.85546875" hidden="1"/>
    <col min="8944" max="8944" width="9.7109375" hidden="1"/>
    <col min="8945" max="8945" width="10.5703125" hidden="1"/>
    <col min="8946" max="8946" width="15.42578125" hidden="1"/>
    <col min="8947" max="8947" width="15.85546875" hidden="1"/>
    <col min="8948" max="9190" width="9.140625" hidden="1"/>
    <col min="9191" max="9191" width="9.85546875" hidden="1"/>
    <col min="9192" max="9192" width="7.7109375" hidden="1"/>
    <col min="9193" max="9193" width="10" hidden="1"/>
    <col min="9194" max="9194" width="10.140625" hidden="1"/>
    <col min="9195" max="9195" width="10" hidden="1"/>
    <col min="9196" max="9196" width="14" hidden="1"/>
    <col min="9197" max="9197" width="9.85546875" hidden="1"/>
    <col min="9198" max="9198" width="9.42578125" hidden="1"/>
    <col min="9199" max="9199" width="9.85546875" hidden="1"/>
    <col min="9200" max="9200" width="9.7109375" hidden="1"/>
    <col min="9201" max="9201" width="10.5703125" hidden="1"/>
    <col min="9202" max="9202" width="15.42578125" hidden="1"/>
    <col min="9203" max="9203" width="15.85546875" hidden="1"/>
    <col min="9204" max="9446" width="9.140625" hidden="1"/>
    <col min="9447" max="9447" width="9.85546875" hidden="1"/>
    <col min="9448" max="9448" width="7.7109375" hidden="1"/>
    <col min="9449" max="9449" width="10" hidden="1"/>
    <col min="9450" max="9450" width="10.140625" hidden="1"/>
    <col min="9451" max="9451" width="10" hidden="1"/>
    <col min="9452" max="9452" width="14" hidden="1"/>
    <col min="9453" max="9453" width="9.85546875" hidden="1"/>
    <col min="9454" max="9454" width="9.42578125" hidden="1"/>
    <col min="9455" max="9455" width="9.85546875" hidden="1"/>
    <col min="9456" max="9456" width="9.7109375" hidden="1"/>
    <col min="9457" max="9457" width="10.5703125" hidden="1"/>
    <col min="9458" max="9458" width="15.42578125" hidden="1"/>
    <col min="9459" max="9459" width="15.85546875" hidden="1"/>
    <col min="9460" max="9702" width="9.140625" hidden="1"/>
    <col min="9703" max="9703" width="9.85546875" hidden="1"/>
    <col min="9704" max="9704" width="7.7109375" hidden="1"/>
    <col min="9705" max="9705" width="10" hidden="1"/>
    <col min="9706" max="9706" width="10.140625" hidden="1"/>
    <col min="9707" max="9707" width="10" hidden="1"/>
    <col min="9708" max="9708" width="14" hidden="1"/>
    <col min="9709" max="9709" width="9.85546875" hidden="1"/>
    <col min="9710" max="9710" width="9.42578125" hidden="1"/>
    <col min="9711" max="9711" width="9.85546875" hidden="1"/>
    <col min="9712" max="9712" width="9.7109375" hidden="1"/>
    <col min="9713" max="9713" width="10.5703125" hidden="1"/>
    <col min="9714" max="9714" width="15.42578125" hidden="1"/>
    <col min="9715" max="9715" width="15.85546875" hidden="1"/>
    <col min="9716" max="9958" width="9.140625" hidden="1"/>
    <col min="9959" max="9959" width="9.85546875" hidden="1"/>
    <col min="9960" max="9960" width="7.7109375" hidden="1"/>
    <col min="9961" max="9961" width="10" hidden="1"/>
    <col min="9962" max="9962" width="10.140625" hidden="1"/>
    <col min="9963" max="9963" width="10" hidden="1"/>
    <col min="9964" max="9964" width="14" hidden="1"/>
    <col min="9965" max="9965" width="9.85546875" hidden="1"/>
    <col min="9966" max="9966" width="9.42578125" hidden="1"/>
    <col min="9967" max="9967" width="9.85546875" hidden="1"/>
    <col min="9968" max="9968" width="9.7109375" hidden="1"/>
    <col min="9969" max="9969" width="10.5703125" hidden="1"/>
    <col min="9970" max="9970" width="15.42578125" hidden="1"/>
    <col min="9971" max="9971" width="15.85546875" hidden="1"/>
    <col min="9972" max="10214" width="9.140625" hidden="1"/>
    <col min="10215" max="10215" width="9.85546875" hidden="1"/>
    <col min="10216" max="10216" width="7.7109375" hidden="1"/>
    <col min="10217" max="10217" width="10" hidden="1"/>
    <col min="10218" max="10218" width="10.140625" hidden="1"/>
    <col min="10219" max="10219" width="10" hidden="1"/>
    <col min="10220" max="10220" width="14" hidden="1"/>
    <col min="10221" max="10221" width="9.85546875" hidden="1"/>
    <col min="10222" max="10222" width="9.42578125" hidden="1"/>
    <col min="10223" max="10223" width="9.85546875" hidden="1"/>
    <col min="10224" max="10224" width="9.7109375" hidden="1"/>
    <col min="10225" max="10225" width="10.5703125" hidden="1"/>
    <col min="10226" max="10226" width="15.42578125" hidden="1"/>
    <col min="10227" max="10227" width="15.85546875" hidden="1"/>
    <col min="10228" max="10470" width="9.140625" hidden="1"/>
    <col min="10471" max="10471" width="9.85546875" hidden="1"/>
    <col min="10472" max="10472" width="7.7109375" hidden="1"/>
    <col min="10473" max="10473" width="10" hidden="1"/>
    <col min="10474" max="10474" width="10.140625" hidden="1"/>
    <col min="10475" max="10475" width="10" hidden="1"/>
    <col min="10476" max="10476" width="14" hidden="1"/>
    <col min="10477" max="10477" width="9.85546875" hidden="1"/>
    <col min="10478" max="10478" width="9.42578125" hidden="1"/>
    <col min="10479" max="10479" width="9.85546875" hidden="1"/>
    <col min="10480" max="10480" width="9.7109375" hidden="1"/>
    <col min="10481" max="10481" width="10.5703125" hidden="1"/>
    <col min="10482" max="10482" width="15.42578125" hidden="1"/>
    <col min="10483" max="10483" width="15.85546875" hidden="1"/>
    <col min="10484" max="10726" width="9.140625" hidden="1"/>
    <col min="10727" max="10727" width="9.85546875" hidden="1"/>
    <col min="10728" max="10728" width="7.7109375" hidden="1"/>
    <col min="10729" max="10729" width="10" hidden="1"/>
    <col min="10730" max="10730" width="10.140625" hidden="1"/>
    <col min="10731" max="10731" width="10" hidden="1"/>
    <col min="10732" max="10732" width="14" hidden="1"/>
    <col min="10733" max="10733" width="9.85546875" hidden="1"/>
    <col min="10734" max="10734" width="9.42578125" hidden="1"/>
    <col min="10735" max="10735" width="9.85546875" hidden="1"/>
    <col min="10736" max="10736" width="9.7109375" hidden="1"/>
    <col min="10737" max="10737" width="10.5703125" hidden="1"/>
    <col min="10738" max="10738" width="15.42578125" hidden="1"/>
    <col min="10739" max="10739" width="15.85546875" hidden="1"/>
    <col min="10740" max="10982" width="9.140625" hidden="1"/>
    <col min="10983" max="10983" width="9.85546875" hidden="1"/>
    <col min="10984" max="10984" width="7.7109375" hidden="1"/>
    <col min="10985" max="10985" width="10" hidden="1"/>
    <col min="10986" max="10986" width="10.140625" hidden="1"/>
    <col min="10987" max="10987" width="10" hidden="1"/>
    <col min="10988" max="10988" width="14" hidden="1"/>
    <col min="10989" max="10989" width="9.85546875" hidden="1"/>
    <col min="10990" max="10990" width="9.42578125" hidden="1"/>
    <col min="10991" max="10991" width="9.85546875" hidden="1"/>
    <col min="10992" max="10992" width="9.7109375" hidden="1"/>
    <col min="10993" max="10993" width="10.5703125" hidden="1"/>
    <col min="10994" max="10994" width="15.42578125" hidden="1"/>
    <col min="10995" max="10995" width="15.85546875" hidden="1"/>
    <col min="10996" max="11238" width="9.140625" hidden="1"/>
    <col min="11239" max="11239" width="9.85546875" hidden="1"/>
    <col min="11240" max="11240" width="7.7109375" hidden="1"/>
    <col min="11241" max="11241" width="10" hidden="1"/>
    <col min="11242" max="11242" width="10.140625" hidden="1"/>
    <col min="11243" max="11243" width="10" hidden="1"/>
    <col min="11244" max="11244" width="14" hidden="1"/>
    <col min="11245" max="11245" width="9.85546875" hidden="1"/>
    <col min="11246" max="11246" width="9.42578125" hidden="1"/>
    <col min="11247" max="11247" width="9.85546875" hidden="1"/>
    <col min="11248" max="11248" width="9.7109375" hidden="1"/>
    <col min="11249" max="11249" width="10.5703125" hidden="1"/>
    <col min="11250" max="11250" width="15.42578125" hidden="1"/>
    <col min="11251" max="11251" width="15.85546875" hidden="1"/>
    <col min="11252" max="11494" width="9.140625" hidden="1"/>
    <col min="11495" max="11495" width="9.85546875" hidden="1"/>
    <col min="11496" max="11496" width="7.7109375" hidden="1"/>
    <col min="11497" max="11497" width="10" hidden="1"/>
    <col min="11498" max="11498" width="10.140625" hidden="1"/>
    <col min="11499" max="11499" width="10" hidden="1"/>
    <col min="11500" max="11500" width="14" hidden="1"/>
    <col min="11501" max="11501" width="9.85546875" hidden="1"/>
    <col min="11502" max="11502" width="9.42578125" hidden="1"/>
    <col min="11503" max="11503" width="9.85546875" hidden="1"/>
    <col min="11504" max="11504" width="9.7109375" hidden="1"/>
    <col min="11505" max="11505" width="10.5703125" hidden="1"/>
    <col min="11506" max="11506" width="15.42578125" hidden="1"/>
    <col min="11507" max="11507" width="15.85546875" hidden="1"/>
    <col min="11508" max="11750" width="9.140625" hidden="1"/>
    <col min="11751" max="11751" width="9.85546875" hidden="1"/>
    <col min="11752" max="11752" width="7.7109375" hidden="1"/>
    <col min="11753" max="11753" width="10" hidden="1"/>
    <col min="11754" max="11754" width="10.140625" hidden="1"/>
    <col min="11755" max="11755" width="10" hidden="1"/>
    <col min="11756" max="11756" width="14" hidden="1"/>
    <col min="11757" max="11757" width="9.85546875" hidden="1"/>
    <col min="11758" max="11758" width="9.42578125" hidden="1"/>
    <col min="11759" max="11759" width="9.85546875" hidden="1"/>
    <col min="11760" max="11760" width="9.7109375" hidden="1"/>
    <col min="11761" max="11761" width="10.5703125" hidden="1"/>
    <col min="11762" max="11762" width="15.42578125" hidden="1"/>
    <col min="11763" max="11763" width="15.85546875" hidden="1"/>
    <col min="11764" max="12006" width="9.140625" hidden="1"/>
    <col min="12007" max="12007" width="9.85546875" hidden="1"/>
    <col min="12008" max="12008" width="7.7109375" hidden="1"/>
    <col min="12009" max="12009" width="10" hidden="1"/>
    <col min="12010" max="12010" width="10.140625" hidden="1"/>
    <col min="12011" max="12011" width="10" hidden="1"/>
    <col min="12012" max="12012" width="14" hidden="1"/>
    <col min="12013" max="12013" width="9.85546875" hidden="1"/>
    <col min="12014" max="12014" width="9.42578125" hidden="1"/>
    <col min="12015" max="12015" width="9.85546875" hidden="1"/>
    <col min="12016" max="12016" width="9.7109375" hidden="1"/>
    <col min="12017" max="12017" width="10.5703125" hidden="1"/>
    <col min="12018" max="12018" width="15.42578125" hidden="1"/>
    <col min="12019" max="12019" width="15.85546875" hidden="1"/>
    <col min="12020" max="12262" width="9.140625" hidden="1"/>
    <col min="12263" max="12263" width="9.85546875" hidden="1"/>
    <col min="12264" max="12264" width="7.7109375" hidden="1"/>
    <col min="12265" max="12265" width="10" hidden="1"/>
    <col min="12266" max="12266" width="10.140625" hidden="1"/>
    <col min="12267" max="12267" width="10" hidden="1"/>
    <col min="12268" max="12268" width="14" hidden="1"/>
    <col min="12269" max="12269" width="9.85546875" hidden="1"/>
    <col min="12270" max="12270" width="9.42578125" hidden="1"/>
    <col min="12271" max="12271" width="9.85546875" hidden="1"/>
    <col min="12272" max="12272" width="9.7109375" hidden="1"/>
    <col min="12273" max="12273" width="10.5703125" hidden="1"/>
    <col min="12274" max="12274" width="15.42578125" hidden="1"/>
    <col min="12275" max="12275" width="15.85546875" hidden="1"/>
    <col min="12276" max="12518" width="9.140625" hidden="1"/>
    <col min="12519" max="12519" width="9.85546875" hidden="1"/>
    <col min="12520" max="12520" width="7.7109375" hidden="1"/>
    <col min="12521" max="12521" width="10" hidden="1"/>
    <col min="12522" max="12522" width="10.140625" hidden="1"/>
    <col min="12523" max="12523" width="10" hidden="1"/>
    <col min="12524" max="12524" width="14" hidden="1"/>
    <col min="12525" max="12525" width="9.85546875" hidden="1"/>
    <col min="12526" max="12526" width="9.42578125" hidden="1"/>
    <col min="12527" max="12527" width="9.85546875" hidden="1"/>
    <col min="12528" max="12528" width="9.7109375" hidden="1"/>
    <col min="12529" max="12529" width="10.5703125" hidden="1"/>
    <col min="12530" max="12530" width="15.42578125" hidden="1"/>
    <col min="12531" max="12531" width="15.85546875" hidden="1"/>
    <col min="12532" max="12774" width="9.140625" hidden="1"/>
    <col min="12775" max="12775" width="9.85546875" hidden="1"/>
    <col min="12776" max="12776" width="7.7109375" hidden="1"/>
    <col min="12777" max="12777" width="10" hidden="1"/>
    <col min="12778" max="12778" width="10.140625" hidden="1"/>
    <col min="12779" max="12779" width="10" hidden="1"/>
    <col min="12780" max="12780" width="14" hidden="1"/>
    <col min="12781" max="12781" width="9.85546875" hidden="1"/>
    <col min="12782" max="12782" width="9.42578125" hidden="1"/>
    <col min="12783" max="12783" width="9.85546875" hidden="1"/>
    <col min="12784" max="12784" width="9.7109375" hidden="1"/>
    <col min="12785" max="12785" width="10.5703125" hidden="1"/>
    <col min="12786" max="12786" width="15.42578125" hidden="1"/>
    <col min="12787" max="12787" width="15.85546875" hidden="1"/>
    <col min="12788" max="13030" width="9.140625" hidden="1"/>
    <col min="13031" max="13031" width="9.85546875" hidden="1"/>
    <col min="13032" max="13032" width="7.7109375" hidden="1"/>
    <col min="13033" max="13033" width="10" hidden="1"/>
    <col min="13034" max="13034" width="10.140625" hidden="1"/>
    <col min="13035" max="13035" width="10" hidden="1"/>
    <col min="13036" max="13036" width="14" hidden="1"/>
    <col min="13037" max="13037" width="9.85546875" hidden="1"/>
    <col min="13038" max="13038" width="9.42578125" hidden="1"/>
    <col min="13039" max="13039" width="9.85546875" hidden="1"/>
    <col min="13040" max="13040" width="9.7109375" hidden="1"/>
    <col min="13041" max="13041" width="10.5703125" hidden="1"/>
    <col min="13042" max="13042" width="15.42578125" hidden="1"/>
    <col min="13043" max="13043" width="15.85546875" hidden="1"/>
    <col min="13044" max="13286" width="9.140625" hidden="1"/>
    <col min="13287" max="13287" width="9.85546875" hidden="1"/>
    <col min="13288" max="13288" width="7.7109375" hidden="1"/>
    <col min="13289" max="13289" width="10" hidden="1"/>
    <col min="13290" max="13290" width="10.140625" hidden="1"/>
    <col min="13291" max="13291" width="10" hidden="1"/>
    <col min="13292" max="13292" width="14" hidden="1"/>
    <col min="13293" max="13293" width="9.85546875" hidden="1"/>
    <col min="13294" max="13294" width="9.42578125" hidden="1"/>
    <col min="13295" max="13295" width="9.85546875" hidden="1"/>
    <col min="13296" max="13296" width="9.7109375" hidden="1"/>
    <col min="13297" max="13297" width="10.5703125" hidden="1"/>
    <col min="13298" max="13298" width="15.42578125" hidden="1"/>
    <col min="13299" max="13299" width="15.85546875" hidden="1"/>
    <col min="13300" max="13542" width="9.140625" hidden="1"/>
    <col min="13543" max="13543" width="9.85546875" hidden="1"/>
    <col min="13544" max="13544" width="7.7109375" hidden="1"/>
    <col min="13545" max="13545" width="10" hidden="1"/>
    <col min="13546" max="13546" width="10.140625" hidden="1"/>
    <col min="13547" max="13547" width="10" hidden="1"/>
    <col min="13548" max="13548" width="14" hidden="1"/>
    <col min="13549" max="13549" width="9.85546875" hidden="1"/>
    <col min="13550" max="13550" width="9.42578125" hidden="1"/>
    <col min="13551" max="13551" width="9.85546875" hidden="1"/>
    <col min="13552" max="13552" width="9.7109375" hidden="1"/>
    <col min="13553" max="13553" width="10.5703125" hidden="1"/>
    <col min="13554" max="13554" width="15.42578125" hidden="1"/>
    <col min="13555" max="13555" width="15.85546875" hidden="1"/>
    <col min="13556" max="13798" width="9.140625" hidden="1"/>
    <col min="13799" max="13799" width="9.85546875" hidden="1"/>
    <col min="13800" max="13800" width="7.7109375" hidden="1"/>
    <col min="13801" max="13801" width="10" hidden="1"/>
    <col min="13802" max="13802" width="10.140625" hidden="1"/>
    <col min="13803" max="13803" width="10" hidden="1"/>
    <col min="13804" max="13804" width="14" hidden="1"/>
    <col min="13805" max="13805" width="9.85546875" hidden="1"/>
    <col min="13806" max="13806" width="9.42578125" hidden="1"/>
    <col min="13807" max="13807" width="9.85546875" hidden="1"/>
    <col min="13808" max="13808" width="9.7109375" hidden="1"/>
    <col min="13809" max="13809" width="10.5703125" hidden="1"/>
    <col min="13810" max="13810" width="15.42578125" hidden="1"/>
    <col min="13811" max="13811" width="15.85546875" hidden="1"/>
    <col min="13812" max="14054" width="9.140625" hidden="1"/>
    <col min="14055" max="14055" width="9.85546875" hidden="1"/>
    <col min="14056" max="14056" width="7.7109375" hidden="1"/>
    <col min="14057" max="14057" width="10" hidden="1"/>
    <col min="14058" max="14058" width="10.140625" hidden="1"/>
    <col min="14059" max="14059" width="10" hidden="1"/>
    <col min="14060" max="14060" width="14" hidden="1"/>
    <col min="14061" max="14061" width="9.85546875" hidden="1"/>
    <col min="14062" max="14062" width="9.42578125" hidden="1"/>
    <col min="14063" max="14063" width="9.85546875" hidden="1"/>
    <col min="14064" max="14064" width="9.7109375" hidden="1"/>
    <col min="14065" max="14065" width="10.5703125" hidden="1"/>
    <col min="14066" max="14066" width="15.42578125" hidden="1"/>
    <col min="14067" max="14067" width="15.85546875" hidden="1"/>
    <col min="14068" max="14310" width="9.140625" hidden="1"/>
    <col min="14311" max="14311" width="9.85546875" hidden="1"/>
    <col min="14312" max="14312" width="7.7109375" hidden="1"/>
    <col min="14313" max="14313" width="10" hidden="1"/>
    <col min="14314" max="14314" width="10.140625" hidden="1"/>
    <col min="14315" max="14315" width="10" hidden="1"/>
    <col min="14316" max="14316" width="14" hidden="1"/>
    <col min="14317" max="14317" width="9.85546875" hidden="1"/>
    <col min="14318" max="14318" width="9.42578125" hidden="1"/>
    <col min="14319" max="14319" width="9.85546875" hidden="1"/>
    <col min="14320" max="14320" width="9.7109375" hidden="1"/>
    <col min="14321" max="14321" width="10.5703125" hidden="1"/>
    <col min="14322" max="14322" width="15.42578125" hidden="1"/>
    <col min="14323" max="14323" width="15.85546875" hidden="1"/>
    <col min="14324" max="14566" width="9.140625" hidden="1"/>
    <col min="14567" max="14567" width="9.85546875" hidden="1"/>
    <col min="14568" max="14568" width="7.7109375" hidden="1"/>
    <col min="14569" max="14569" width="10" hidden="1"/>
    <col min="14570" max="14570" width="10.140625" hidden="1"/>
    <col min="14571" max="14571" width="10" hidden="1"/>
    <col min="14572" max="14572" width="14" hidden="1"/>
    <col min="14573" max="14573" width="9.85546875" hidden="1"/>
    <col min="14574" max="14574" width="9.42578125" hidden="1"/>
    <col min="14575" max="14575" width="9.85546875" hidden="1"/>
    <col min="14576" max="14576" width="9.7109375" hidden="1"/>
    <col min="14577" max="14577" width="10.5703125" hidden="1"/>
    <col min="14578" max="14578" width="15.42578125" hidden="1"/>
    <col min="14579" max="14579" width="15.85546875" hidden="1"/>
    <col min="14580" max="14822" width="9.140625" hidden="1"/>
    <col min="14823" max="14823" width="9.85546875" hidden="1"/>
    <col min="14824" max="14824" width="7.7109375" hidden="1"/>
    <col min="14825" max="14825" width="10" hidden="1"/>
    <col min="14826" max="14826" width="10.140625" hidden="1"/>
    <col min="14827" max="14827" width="10" hidden="1"/>
    <col min="14828" max="14828" width="14" hidden="1"/>
    <col min="14829" max="14829" width="9.85546875" hidden="1"/>
    <col min="14830" max="14830" width="9.42578125" hidden="1"/>
    <col min="14831" max="14831" width="9.85546875" hidden="1"/>
    <col min="14832" max="14832" width="9.7109375" hidden="1"/>
    <col min="14833" max="14833" width="10.5703125" hidden="1"/>
    <col min="14834" max="14834" width="15.42578125" hidden="1"/>
    <col min="14835" max="14835" width="15.85546875" hidden="1"/>
    <col min="14836" max="15078" width="9.140625" hidden="1"/>
    <col min="15079" max="15079" width="9.85546875" hidden="1"/>
    <col min="15080" max="15080" width="7.7109375" hidden="1"/>
    <col min="15081" max="15081" width="10" hidden="1"/>
    <col min="15082" max="15082" width="10.140625" hidden="1"/>
    <col min="15083" max="15083" width="10" hidden="1"/>
    <col min="15084" max="15084" width="14" hidden="1"/>
    <col min="15085" max="15085" width="9.85546875" hidden="1"/>
    <col min="15086" max="15086" width="9.42578125" hidden="1"/>
    <col min="15087" max="15087" width="9.85546875" hidden="1"/>
    <col min="15088" max="15088" width="9.7109375" hidden="1"/>
    <col min="15089" max="15089" width="10.5703125" hidden="1"/>
    <col min="15090" max="15090" width="15.42578125" hidden="1"/>
    <col min="15091" max="15091" width="15.85546875" hidden="1"/>
    <col min="15092" max="15334" width="9.140625" hidden="1"/>
    <col min="15335" max="15335" width="9.85546875" hidden="1"/>
    <col min="15336" max="15336" width="7.7109375" hidden="1"/>
    <col min="15337" max="15337" width="10" hidden="1"/>
    <col min="15338" max="15338" width="10.140625" hidden="1"/>
    <col min="15339" max="15339" width="10" hidden="1"/>
    <col min="15340" max="15340" width="14" hidden="1"/>
    <col min="15341" max="15341" width="9.85546875" hidden="1"/>
    <col min="15342" max="15342" width="9.42578125" hidden="1"/>
    <col min="15343" max="15343" width="9.85546875" hidden="1"/>
    <col min="15344" max="15344" width="9.7109375" hidden="1"/>
    <col min="15345" max="15345" width="10.5703125" hidden="1"/>
    <col min="15346" max="15346" width="15.42578125" hidden="1"/>
    <col min="15347" max="15347" width="15.85546875" hidden="1"/>
    <col min="15348" max="15590" width="9.140625" hidden="1"/>
    <col min="15591" max="15591" width="9.85546875" hidden="1"/>
    <col min="15592" max="15592" width="7.7109375" hidden="1"/>
    <col min="15593" max="15593" width="10" hidden="1"/>
    <col min="15594" max="15594" width="10.140625" hidden="1"/>
    <col min="15595" max="15595" width="10" hidden="1"/>
    <col min="15596" max="15596" width="14" hidden="1"/>
    <col min="15597" max="15597" width="9.85546875" hidden="1"/>
    <col min="15598" max="15598" width="9.42578125" hidden="1"/>
    <col min="15599" max="15599" width="9.85546875" hidden="1"/>
    <col min="15600" max="15600" width="9.7109375" hidden="1"/>
    <col min="15601" max="15601" width="10.5703125" hidden="1"/>
    <col min="15602" max="15602" width="15.42578125" hidden="1"/>
    <col min="15603" max="15603" width="15.85546875" hidden="1"/>
    <col min="15604" max="15846" width="9.140625" hidden="1"/>
    <col min="15847" max="15847" width="9.85546875" hidden="1"/>
    <col min="15848" max="15848" width="7.7109375" hidden="1"/>
    <col min="15849" max="15849" width="10" hidden="1"/>
    <col min="15850" max="15850" width="10.140625" hidden="1"/>
    <col min="15851" max="15851" width="10" hidden="1"/>
    <col min="15852" max="15852" width="14" hidden="1"/>
    <col min="15853" max="15853" width="9.85546875" hidden="1"/>
    <col min="15854" max="15854" width="9.42578125" hidden="1"/>
    <col min="15855" max="15855" width="9.85546875" hidden="1"/>
    <col min="15856" max="15856" width="9.7109375" hidden="1"/>
    <col min="15857" max="15857" width="10.5703125" hidden="1"/>
    <col min="15858" max="15858" width="15.42578125" hidden="1"/>
    <col min="15859" max="15859" width="15.85546875" hidden="1"/>
    <col min="15860" max="16102" width="9.140625" hidden="1"/>
    <col min="16103" max="16103" width="9.85546875" hidden="1"/>
    <col min="16104" max="16104" width="7.7109375" hidden="1"/>
    <col min="16105" max="16105" width="10" hidden="1"/>
    <col min="16106" max="16106" width="10.140625" hidden="1"/>
    <col min="16107" max="16107" width="10" hidden="1"/>
    <col min="16108" max="16108" width="14" hidden="1"/>
    <col min="16109" max="16109" width="9.85546875" hidden="1"/>
    <col min="16110" max="16110" width="9.42578125" hidden="1"/>
    <col min="16111" max="16111" width="9.85546875" hidden="1"/>
    <col min="16112" max="16112" width="9.7109375" hidden="1"/>
    <col min="16113" max="16113" width="10.5703125" hidden="1"/>
    <col min="16114" max="16114" width="15.42578125" hidden="1"/>
    <col min="16115" max="16115" width="15.85546875" hidden="1"/>
    <col min="16116" max="16384" width="9.140625" hidden="1"/>
  </cols>
  <sheetData>
    <row r="1" spans="1:20" s="390" customFormat="1" ht="18.600000000000001" customHeight="1" x14ac:dyDescent="0.25">
      <c r="A1" s="695"/>
      <c r="B1" s="695"/>
      <c r="C1" s="696" t="s">
        <v>755</v>
      </c>
      <c r="D1" s="696"/>
      <c r="E1" s="696"/>
      <c r="F1" s="696"/>
      <c r="G1" s="696"/>
      <c r="H1" s="696"/>
      <c r="I1" s="696"/>
      <c r="J1" s="696"/>
      <c r="K1" s="696"/>
      <c r="L1" s="388"/>
      <c r="M1" s="388"/>
      <c r="N1" s="389"/>
    </row>
    <row r="2" spans="1:20" s="390" customFormat="1" ht="18.600000000000001" customHeight="1" x14ac:dyDescent="0.25">
      <c r="A2" s="695"/>
      <c r="B2" s="695"/>
      <c r="C2" s="696"/>
      <c r="D2" s="696"/>
      <c r="E2" s="696"/>
      <c r="F2" s="696"/>
      <c r="G2" s="696"/>
      <c r="H2" s="696"/>
      <c r="I2" s="696"/>
      <c r="J2" s="696"/>
      <c r="K2" s="696"/>
      <c r="L2" s="391"/>
      <c r="M2" s="391"/>
      <c r="N2" s="389"/>
    </row>
    <row r="3" spans="1:20" s="390" customFormat="1" ht="18.600000000000001" customHeight="1" x14ac:dyDescent="0.2">
      <c r="A3" s="695"/>
      <c r="B3" s="695"/>
      <c r="C3" s="696"/>
      <c r="D3" s="696"/>
      <c r="E3" s="696"/>
      <c r="F3" s="696"/>
      <c r="G3" s="696"/>
      <c r="H3" s="696"/>
      <c r="I3" s="696"/>
      <c r="J3" s="696"/>
      <c r="K3" s="696"/>
      <c r="L3" s="391"/>
      <c r="M3" s="391"/>
      <c r="N3" s="389"/>
      <c r="O3" s="392"/>
    </row>
    <row r="4" spans="1:20" s="390" customFormat="1" ht="18.600000000000001" customHeight="1" x14ac:dyDescent="0.25">
      <c r="A4" s="393"/>
      <c r="B4" s="393"/>
      <c r="C4" s="393"/>
      <c r="D4" s="393"/>
      <c r="E4" s="393"/>
      <c r="F4" s="393"/>
      <c r="G4" s="393"/>
      <c r="H4" s="393"/>
      <c r="I4" s="389"/>
      <c r="J4" s="393"/>
      <c r="K4" s="393"/>
      <c r="L4" s="394"/>
      <c r="M4" s="394"/>
      <c r="N4" s="389"/>
    </row>
    <row r="5" spans="1:20" s="390" customFormat="1" ht="18.600000000000001" customHeight="1" x14ac:dyDescent="0.25">
      <c r="A5" s="393"/>
      <c r="B5" s="393"/>
      <c r="C5" s="699"/>
      <c r="D5" s="699"/>
      <c r="E5" s="395"/>
      <c r="F5" s="395"/>
      <c r="G5" s="395"/>
      <c r="H5" s="395"/>
      <c r="I5" s="389"/>
      <c r="J5" s="393"/>
      <c r="K5" s="393"/>
      <c r="L5" s="396"/>
      <c r="M5" s="396"/>
      <c r="N5" s="389"/>
    </row>
    <row r="6" spans="1:20" s="390" customFormat="1" ht="18.600000000000001" customHeight="1" x14ac:dyDescent="0.25">
      <c r="A6" s="393"/>
      <c r="B6" s="393"/>
      <c r="C6" s="393"/>
      <c r="D6" s="393"/>
      <c r="E6" s="393"/>
      <c r="F6" s="393"/>
      <c r="G6" s="393"/>
      <c r="H6" s="697"/>
      <c r="I6" s="697"/>
      <c r="J6" s="697"/>
      <c r="K6" s="397" t="b">
        <v>0</v>
      </c>
      <c r="L6" s="394"/>
      <c r="M6" s="398"/>
      <c r="N6" s="398"/>
      <c r="O6" s="393"/>
    </row>
    <row r="7" spans="1:20" s="390" customFormat="1" ht="18.600000000000001" customHeight="1" x14ac:dyDescent="0.25">
      <c r="A7" s="393"/>
      <c r="B7" s="393"/>
      <c r="C7" s="393"/>
      <c r="D7" s="393"/>
      <c r="E7" s="393"/>
      <c r="F7" s="393"/>
      <c r="G7" s="393"/>
      <c r="H7" s="399"/>
      <c r="J7" s="399"/>
      <c r="K7" s="393"/>
      <c r="L7" s="396"/>
      <c r="M7" s="396"/>
      <c r="N7" s="389"/>
    </row>
    <row r="8" spans="1:20" s="390" customFormat="1" ht="24" customHeight="1" x14ac:dyDescent="0.25">
      <c r="A8" s="698" t="s">
        <v>4</v>
      </c>
      <c r="B8" s="698"/>
      <c r="C8" s="698"/>
      <c r="D8" s="698"/>
      <c r="E8" s="698"/>
      <c r="F8" s="698"/>
      <c r="G8" s="698"/>
      <c r="H8" s="698"/>
      <c r="I8" s="698"/>
      <c r="J8" s="698"/>
      <c r="K8" s="698"/>
      <c r="L8" s="698"/>
      <c r="M8" s="698"/>
      <c r="N8" s="698"/>
      <c r="O8" s="698"/>
      <c r="P8" s="698"/>
      <c r="Q8" s="698"/>
      <c r="R8" s="698"/>
      <c r="S8" s="698"/>
      <c r="T8" s="698"/>
    </row>
    <row r="9" spans="1:20" s="390" customFormat="1" ht="18.600000000000001" customHeight="1" x14ac:dyDescent="0.25">
      <c r="A9" s="400"/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96"/>
      <c r="M9" s="401"/>
      <c r="N9" s="393"/>
      <c r="O9" s="402"/>
    </row>
    <row r="10" spans="1:20" s="390" customFormat="1" ht="18.600000000000001" customHeight="1" x14ac:dyDescent="0.25">
      <c r="A10" s="700" t="s">
        <v>5</v>
      </c>
      <c r="B10" s="700"/>
      <c r="C10" s="700"/>
      <c r="D10" s="700"/>
      <c r="E10" s="700"/>
      <c r="F10" s="701">
        <f>'I. informazioni generali'!F15</f>
        <v>0</v>
      </c>
      <c r="G10" s="702"/>
      <c r="H10" s="702"/>
      <c r="I10" s="702"/>
      <c r="J10" s="702"/>
      <c r="K10" s="703"/>
      <c r="L10" s="401"/>
      <c r="N10" s="704" t="s">
        <v>7</v>
      </c>
      <c r="O10" s="705"/>
      <c r="P10" s="706">
        <f>'I. informazioni generali'!C19</f>
        <v>0</v>
      </c>
      <c r="Q10" s="707"/>
      <c r="R10" s="708"/>
    </row>
    <row r="11" spans="1:20" s="390" customFormat="1" ht="18.600000000000001" customHeight="1" x14ac:dyDescent="0.25">
      <c r="A11" s="389"/>
      <c r="B11" s="389"/>
      <c r="C11" s="389"/>
      <c r="D11" s="389"/>
      <c r="E11" s="389"/>
      <c r="F11" s="389"/>
      <c r="G11" s="389"/>
      <c r="H11" s="389"/>
      <c r="I11" s="389"/>
      <c r="J11" s="389"/>
      <c r="K11" s="389"/>
      <c r="L11" s="396"/>
      <c r="M11" s="396"/>
      <c r="N11" s="389"/>
    </row>
    <row r="12" spans="1:20" ht="18.600000000000001" customHeight="1" x14ac:dyDescent="0.25">
      <c r="A12" s="704" t="s">
        <v>911</v>
      </c>
      <c r="B12" s="704"/>
      <c r="C12" s="705"/>
      <c r="D12" s="709"/>
      <c r="E12" s="710"/>
      <c r="F12" s="710"/>
      <c r="G12" s="710"/>
      <c r="H12" s="711"/>
      <c r="N12" s="704" t="s">
        <v>912</v>
      </c>
      <c r="O12" s="705"/>
      <c r="P12" s="720" t="s">
        <v>819</v>
      </c>
      <c r="Q12" s="716"/>
      <c r="R12" s="716"/>
      <c r="S12" s="717"/>
    </row>
    <row r="13" spans="1:20" ht="18.600000000000001" customHeight="1" x14ac:dyDescent="0.25">
      <c r="N13" s="704"/>
      <c r="O13" s="705"/>
      <c r="P13" s="720" t="s">
        <v>821</v>
      </c>
      <c r="Q13" s="716"/>
      <c r="R13" s="716"/>
      <c r="S13" s="717"/>
    </row>
    <row r="14" spans="1:20" ht="18.600000000000001" customHeight="1" x14ac:dyDescent="0.25">
      <c r="A14" s="721" t="s">
        <v>913</v>
      </c>
      <c r="B14" s="722"/>
      <c r="C14" s="714" t="s">
        <v>818</v>
      </c>
      <c r="D14" s="715"/>
      <c r="E14" s="715"/>
      <c r="F14" s="462" t="b">
        <v>0</v>
      </c>
      <c r="G14" s="714" t="s">
        <v>816</v>
      </c>
      <c r="H14" s="715"/>
      <c r="I14" s="715"/>
      <c r="J14" s="462" t="b">
        <v>0</v>
      </c>
      <c r="K14" s="405"/>
      <c r="N14" s="704"/>
      <c r="O14" s="705"/>
      <c r="P14" s="720" t="s">
        <v>822</v>
      </c>
      <c r="Q14" s="716"/>
      <c r="R14" s="716"/>
      <c r="S14" s="717"/>
    </row>
    <row r="15" spans="1:20" ht="18.600000000000001" customHeight="1" x14ac:dyDescent="0.25">
      <c r="A15" s="721"/>
      <c r="B15" s="722"/>
      <c r="C15" s="714" t="s">
        <v>817</v>
      </c>
      <c r="D15" s="715"/>
      <c r="E15" s="715"/>
      <c r="F15" s="462" t="b">
        <v>0</v>
      </c>
      <c r="G15" s="714" t="s">
        <v>820</v>
      </c>
      <c r="H15" s="715"/>
      <c r="I15" s="715"/>
      <c r="J15" s="462" t="b">
        <v>0</v>
      </c>
      <c r="K15" s="405"/>
      <c r="N15" s="403"/>
      <c r="O15" s="403"/>
      <c r="P15" s="406"/>
      <c r="Q15" s="406"/>
      <c r="R15" s="406"/>
      <c r="S15" s="406"/>
    </row>
    <row r="16" spans="1:20" ht="18.600000000000001" customHeight="1" x14ac:dyDescent="0.25">
      <c r="A16" s="721"/>
      <c r="B16" s="722"/>
      <c r="C16" s="718" t="s">
        <v>910</v>
      </c>
      <c r="D16" s="719"/>
      <c r="E16" s="719"/>
      <c r="F16" s="716"/>
      <c r="G16" s="716"/>
      <c r="H16" s="716"/>
      <c r="I16" s="716"/>
      <c r="J16" s="717"/>
      <c r="K16" s="405"/>
      <c r="N16" s="403"/>
      <c r="O16" s="403"/>
      <c r="P16" s="406"/>
      <c r="Q16" s="406"/>
      <c r="R16" s="406"/>
      <c r="S16" s="406"/>
    </row>
    <row r="17" spans="1:20" ht="18.600000000000001" customHeight="1" x14ac:dyDescent="0.25">
      <c r="N17" s="403"/>
      <c r="O17" s="403"/>
      <c r="P17" s="406"/>
      <c r="Q17" s="406"/>
      <c r="R17" s="406"/>
      <c r="S17" s="406"/>
    </row>
    <row r="18" spans="1:20" ht="18.600000000000001" customHeight="1" x14ac:dyDescent="0.25">
      <c r="N18" s="403"/>
      <c r="O18" s="403"/>
      <c r="P18" s="406"/>
      <c r="Q18" s="406"/>
      <c r="R18" s="406"/>
      <c r="S18" s="406"/>
    </row>
    <row r="19" spans="1:20" ht="18.600000000000001" customHeight="1" x14ac:dyDescent="0.25">
      <c r="N19" s="403"/>
      <c r="O19" s="403"/>
      <c r="P19" s="406"/>
      <c r="Q19" s="406"/>
      <c r="R19" s="406"/>
      <c r="S19" s="406"/>
    </row>
    <row r="20" spans="1:20" s="390" customFormat="1" ht="24" customHeight="1" x14ac:dyDescent="0.25">
      <c r="A20" s="698" t="s">
        <v>924</v>
      </c>
      <c r="B20" s="698"/>
      <c r="C20" s="698"/>
      <c r="D20" s="698"/>
      <c r="E20" s="698"/>
      <c r="F20" s="698"/>
      <c r="G20" s="698"/>
      <c r="H20" s="698"/>
      <c r="I20" s="698"/>
      <c r="J20" s="698"/>
      <c r="K20" s="698"/>
      <c r="L20" s="698"/>
      <c r="M20" s="698"/>
      <c r="N20" s="698"/>
      <c r="O20" s="698"/>
      <c r="P20" s="698"/>
      <c r="Q20" s="698"/>
      <c r="R20" s="698"/>
      <c r="S20" s="698"/>
      <c r="T20" s="698"/>
    </row>
    <row r="21" spans="1:20" s="410" customFormat="1" ht="27" customHeight="1" thickBot="1" x14ac:dyDescent="0.25">
      <c r="A21" s="379" t="s">
        <v>920</v>
      </c>
      <c r="B21" s="407"/>
      <c r="C21" s="407"/>
      <c r="D21" s="407"/>
      <c r="E21" s="407"/>
      <c r="F21" s="407"/>
      <c r="G21" s="407"/>
      <c r="H21" s="407"/>
      <c r="I21" s="407"/>
      <c r="J21" s="407"/>
      <c r="K21" s="407"/>
      <c r="L21" s="408"/>
      <c r="M21" s="408"/>
      <c r="N21" s="409"/>
    </row>
    <row r="22" spans="1:20" s="390" customFormat="1" ht="32.450000000000003" customHeight="1" x14ac:dyDescent="0.25">
      <c r="A22" s="379"/>
      <c r="B22" s="369"/>
      <c r="C22" s="739" t="s">
        <v>914</v>
      </c>
      <c r="D22" s="740"/>
      <c r="E22" s="739" t="s">
        <v>823</v>
      </c>
      <c r="F22" s="740"/>
      <c r="G22" s="739" t="s">
        <v>824</v>
      </c>
      <c r="H22" s="740"/>
      <c r="I22" s="739" t="s">
        <v>825</v>
      </c>
      <c r="J22" s="740"/>
      <c r="K22" s="739" t="s">
        <v>826</v>
      </c>
      <c r="L22" s="740"/>
      <c r="M22" s="739" t="s">
        <v>827</v>
      </c>
      <c r="N22" s="740"/>
      <c r="O22" s="739" t="s">
        <v>828</v>
      </c>
      <c r="P22" s="740"/>
      <c r="Q22" s="739" t="s">
        <v>829</v>
      </c>
      <c r="R22" s="741"/>
      <c r="S22" s="727" t="s">
        <v>915</v>
      </c>
      <c r="T22" s="728"/>
    </row>
    <row r="23" spans="1:20" s="390" customFormat="1" ht="18.600000000000001" customHeight="1" x14ac:dyDescent="0.25">
      <c r="A23" s="368"/>
      <c r="B23" s="369"/>
      <c r="C23" s="712" t="s">
        <v>830</v>
      </c>
      <c r="D23" s="713"/>
      <c r="E23" s="712" t="s">
        <v>830</v>
      </c>
      <c r="F23" s="713"/>
      <c r="G23" s="712" t="s">
        <v>830</v>
      </c>
      <c r="H23" s="713"/>
      <c r="I23" s="712" t="s">
        <v>830</v>
      </c>
      <c r="J23" s="713"/>
      <c r="K23" s="712" t="s">
        <v>830</v>
      </c>
      <c r="L23" s="713"/>
      <c r="M23" s="712" t="s">
        <v>830</v>
      </c>
      <c r="N23" s="713"/>
      <c r="O23" s="712" t="s">
        <v>830</v>
      </c>
      <c r="P23" s="713"/>
      <c r="Q23" s="712" t="s">
        <v>830</v>
      </c>
      <c r="R23" s="736"/>
      <c r="S23" s="737" t="s">
        <v>830</v>
      </c>
      <c r="T23" s="738"/>
    </row>
    <row r="24" spans="1:20" ht="18.600000000000001" customHeight="1" x14ac:dyDescent="0.25">
      <c r="A24" s="370"/>
      <c r="B24" s="371"/>
      <c r="C24" s="375" t="s">
        <v>18</v>
      </c>
      <c r="D24" s="376" t="s">
        <v>19</v>
      </c>
      <c r="E24" s="375" t="s">
        <v>18</v>
      </c>
      <c r="F24" s="376" t="s">
        <v>19</v>
      </c>
      <c r="G24" s="375" t="s">
        <v>18</v>
      </c>
      <c r="H24" s="376" t="s">
        <v>19</v>
      </c>
      <c r="I24" s="375" t="s">
        <v>18</v>
      </c>
      <c r="J24" s="376" t="s">
        <v>19</v>
      </c>
      <c r="K24" s="375" t="s">
        <v>18</v>
      </c>
      <c r="L24" s="376" t="s">
        <v>19</v>
      </c>
      <c r="M24" s="375" t="s">
        <v>18</v>
      </c>
      <c r="N24" s="376" t="s">
        <v>19</v>
      </c>
      <c r="O24" s="375" t="s">
        <v>18</v>
      </c>
      <c r="P24" s="376" t="s">
        <v>19</v>
      </c>
      <c r="Q24" s="375" t="s">
        <v>18</v>
      </c>
      <c r="R24" s="377" t="s">
        <v>19</v>
      </c>
      <c r="S24" s="378" t="s">
        <v>18</v>
      </c>
      <c r="T24" s="522" t="s">
        <v>19</v>
      </c>
    </row>
    <row r="25" spans="1:20" ht="18.600000000000001" customHeight="1" x14ac:dyDescent="0.25">
      <c r="A25" s="734" t="s">
        <v>831</v>
      </c>
      <c r="B25" s="735"/>
      <c r="C25" s="530"/>
      <c r="D25" s="531"/>
      <c r="E25" s="530"/>
      <c r="F25" s="531"/>
      <c r="G25" s="530"/>
      <c r="H25" s="531"/>
      <c r="I25" s="530"/>
      <c r="J25" s="531"/>
      <c r="K25" s="530"/>
      <c r="L25" s="531"/>
      <c r="M25" s="530"/>
      <c r="N25" s="531"/>
      <c r="O25" s="530"/>
      <c r="P25" s="531"/>
      <c r="Q25" s="530"/>
      <c r="R25" s="532"/>
      <c r="S25" s="380">
        <f t="shared" ref="S25:T39" si="0">C25+E25+G25+I25+K25+M25+O25+Q25</f>
        <v>0</v>
      </c>
      <c r="T25" s="523">
        <f t="shared" si="0"/>
        <v>0</v>
      </c>
    </row>
    <row r="26" spans="1:20" ht="18.600000000000001" customHeight="1" x14ac:dyDescent="0.25">
      <c r="A26" s="729" t="s">
        <v>28</v>
      </c>
      <c r="B26" s="372" t="s">
        <v>815</v>
      </c>
      <c r="C26" s="463"/>
      <c r="D26" s="464"/>
      <c r="E26" s="463"/>
      <c r="F26" s="464"/>
      <c r="G26" s="463"/>
      <c r="H26" s="464"/>
      <c r="I26" s="463"/>
      <c r="J26" s="464"/>
      <c r="K26" s="463"/>
      <c r="L26" s="464"/>
      <c r="M26" s="463"/>
      <c r="N26" s="464"/>
      <c r="O26" s="463"/>
      <c r="P26" s="464"/>
      <c r="Q26" s="463"/>
      <c r="R26" s="465"/>
      <c r="S26" s="384">
        <f t="shared" si="0"/>
        <v>0</v>
      </c>
      <c r="T26" s="524">
        <f t="shared" si="0"/>
        <v>0</v>
      </c>
    </row>
    <row r="27" spans="1:20" ht="18.600000000000001" customHeight="1" x14ac:dyDescent="0.25">
      <c r="A27" s="730"/>
      <c r="B27" s="373" t="s">
        <v>814</v>
      </c>
      <c r="C27" s="466"/>
      <c r="D27" s="467"/>
      <c r="E27" s="466"/>
      <c r="F27" s="467"/>
      <c r="G27" s="466"/>
      <c r="H27" s="467"/>
      <c r="I27" s="466"/>
      <c r="J27" s="467"/>
      <c r="K27" s="466"/>
      <c r="L27" s="467"/>
      <c r="M27" s="466"/>
      <c r="N27" s="467"/>
      <c r="O27" s="466"/>
      <c r="P27" s="467"/>
      <c r="Q27" s="466"/>
      <c r="R27" s="468"/>
      <c r="S27" s="385">
        <f t="shared" si="0"/>
        <v>0</v>
      </c>
      <c r="T27" s="525">
        <f t="shared" si="0"/>
        <v>0</v>
      </c>
    </row>
    <row r="28" spans="1:20" ht="18.600000000000001" customHeight="1" x14ac:dyDescent="0.25">
      <c r="A28" s="730"/>
      <c r="B28" s="373" t="s">
        <v>813</v>
      </c>
      <c r="C28" s="466"/>
      <c r="D28" s="467"/>
      <c r="E28" s="466"/>
      <c r="F28" s="467"/>
      <c r="G28" s="466"/>
      <c r="H28" s="467"/>
      <c r="I28" s="466"/>
      <c r="J28" s="467"/>
      <c r="K28" s="466"/>
      <c r="L28" s="467"/>
      <c r="M28" s="466"/>
      <c r="N28" s="467"/>
      <c r="O28" s="466"/>
      <c r="P28" s="467"/>
      <c r="Q28" s="466"/>
      <c r="R28" s="468"/>
      <c r="S28" s="385">
        <f t="shared" si="0"/>
        <v>0</v>
      </c>
      <c r="T28" s="525">
        <f t="shared" si="0"/>
        <v>0</v>
      </c>
    </row>
    <row r="29" spans="1:20" ht="18.600000000000001" customHeight="1" x14ac:dyDescent="0.25">
      <c r="A29" s="730"/>
      <c r="B29" s="373" t="s">
        <v>812</v>
      </c>
      <c r="C29" s="466"/>
      <c r="D29" s="467"/>
      <c r="E29" s="466"/>
      <c r="F29" s="467"/>
      <c r="G29" s="466"/>
      <c r="H29" s="467"/>
      <c r="I29" s="466"/>
      <c r="J29" s="467"/>
      <c r="K29" s="466"/>
      <c r="L29" s="467"/>
      <c r="M29" s="466"/>
      <c r="N29" s="467"/>
      <c r="O29" s="466"/>
      <c r="P29" s="467"/>
      <c r="Q29" s="466"/>
      <c r="R29" s="468"/>
      <c r="S29" s="385">
        <f t="shared" si="0"/>
        <v>0</v>
      </c>
      <c r="T29" s="525">
        <f t="shared" si="0"/>
        <v>0</v>
      </c>
    </row>
    <row r="30" spans="1:20" ht="18.600000000000001" customHeight="1" x14ac:dyDescent="0.25">
      <c r="A30" s="730"/>
      <c r="B30" s="373" t="s">
        <v>811</v>
      </c>
      <c r="C30" s="466"/>
      <c r="D30" s="467"/>
      <c r="E30" s="466"/>
      <c r="F30" s="467"/>
      <c r="G30" s="466"/>
      <c r="H30" s="467"/>
      <c r="I30" s="466"/>
      <c r="J30" s="467"/>
      <c r="K30" s="466"/>
      <c r="L30" s="467"/>
      <c r="M30" s="466"/>
      <c r="N30" s="467"/>
      <c r="O30" s="466"/>
      <c r="P30" s="467"/>
      <c r="Q30" s="466"/>
      <c r="R30" s="468"/>
      <c r="S30" s="385">
        <f t="shared" si="0"/>
        <v>0</v>
      </c>
      <c r="T30" s="525">
        <f t="shared" si="0"/>
        <v>0</v>
      </c>
    </row>
    <row r="31" spans="1:20" ht="18.600000000000001" customHeight="1" x14ac:dyDescent="0.25">
      <c r="A31" s="731"/>
      <c r="B31" s="374" t="s">
        <v>810</v>
      </c>
      <c r="C31" s="469"/>
      <c r="D31" s="470"/>
      <c r="E31" s="469"/>
      <c r="F31" s="470"/>
      <c r="G31" s="469"/>
      <c r="H31" s="470"/>
      <c r="I31" s="469"/>
      <c r="J31" s="470"/>
      <c r="K31" s="469"/>
      <c r="L31" s="470"/>
      <c r="M31" s="469"/>
      <c r="N31" s="470"/>
      <c r="O31" s="469"/>
      <c r="P31" s="470"/>
      <c r="Q31" s="469"/>
      <c r="R31" s="471"/>
      <c r="S31" s="386">
        <f t="shared" si="0"/>
        <v>0</v>
      </c>
      <c r="T31" s="526">
        <f t="shared" si="0"/>
        <v>0</v>
      </c>
    </row>
    <row r="32" spans="1:20" ht="18.600000000000001" customHeight="1" x14ac:dyDescent="0.25">
      <c r="A32" s="729" t="s">
        <v>800</v>
      </c>
      <c r="B32" s="372" t="s">
        <v>809</v>
      </c>
      <c r="C32" s="463"/>
      <c r="D32" s="464"/>
      <c r="E32" s="463"/>
      <c r="F32" s="464"/>
      <c r="G32" s="463"/>
      <c r="H32" s="464"/>
      <c r="I32" s="463"/>
      <c r="J32" s="464"/>
      <c r="K32" s="463"/>
      <c r="L32" s="464"/>
      <c r="M32" s="463"/>
      <c r="N32" s="464"/>
      <c r="O32" s="463"/>
      <c r="P32" s="464"/>
      <c r="Q32" s="463"/>
      <c r="R32" s="465"/>
      <c r="S32" s="384">
        <f t="shared" si="0"/>
        <v>0</v>
      </c>
      <c r="T32" s="524">
        <f t="shared" si="0"/>
        <v>0</v>
      </c>
    </row>
    <row r="33" spans="1:20" ht="18.600000000000001" customHeight="1" x14ac:dyDescent="0.25">
      <c r="A33" s="731"/>
      <c r="B33" s="374" t="s">
        <v>808</v>
      </c>
      <c r="C33" s="469"/>
      <c r="D33" s="470"/>
      <c r="E33" s="469"/>
      <c r="F33" s="470"/>
      <c r="G33" s="469"/>
      <c r="H33" s="470"/>
      <c r="I33" s="469"/>
      <c r="J33" s="470"/>
      <c r="K33" s="469"/>
      <c r="L33" s="470"/>
      <c r="M33" s="469"/>
      <c r="N33" s="470"/>
      <c r="O33" s="469"/>
      <c r="P33" s="470"/>
      <c r="Q33" s="469"/>
      <c r="R33" s="471"/>
      <c r="S33" s="386">
        <f t="shared" si="0"/>
        <v>0</v>
      </c>
      <c r="T33" s="526">
        <f t="shared" si="0"/>
        <v>0</v>
      </c>
    </row>
    <row r="34" spans="1:20" ht="18.600000000000001" customHeight="1" x14ac:dyDescent="0.25">
      <c r="A34" s="729" t="s">
        <v>30</v>
      </c>
      <c r="B34" s="372" t="s">
        <v>807</v>
      </c>
      <c r="C34" s="463"/>
      <c r="D34" s="464"/>
      <c r="E34" s="463"/>
      <c r="F34" s="464"/>
      <c r="G34" s="463"/>
      <c r="H34" s="464"/>
      <c r="I34" s="463"/>
      <c r="J34" s="464"/>
      <c r="K34" s="463"/>
      <c r="L34" s="464"/>
      <c r="M34" s="463"/>
      <c r="N34" s="464"/>
      <c r="O34" s="463"/>
      <c r="P34" s="464"/>
      <c r="Q34" s="463"/>
      <c r="R34" s="465"/>
      <c r="S34" s="384">
        <f t="shared" si="0"/>
        <v>0</v>
      </c>
      <c r="T34" s="524">
        <f t="shared" si="0"/>
        <v>0</v>
      </c>
    </row>
    <row r="35" spans="1:20" ht="18.600000000000001" customHeight="1" x14ac:dyDescent="0.25">
      <c r="A35" s="730"/>
      <c r="B35" s="373" t="s">
        <v>806</v>
      </c>
      <c r="C35" s="466"/>
      <c r="D35" s="467"/>
      <c r="E35" s="466"/>
      <c r="F35" s="467"/>
      <c r="G35" s="466"/>
      <c r="H35" s="467"/>
      <c r="I35" s="466"/>
      <c r="J35" s="467"/>
      <c r="K35" s="466"/>
      <c r="L35" s="467"/>
      <c r="M35" s="466"/>
      <c r="N35" s="467"/>
      <c r="O35" s="466"/>
      <c r="P35" s="467"/>
      <c r="Q35" s="466"/>
      <c r="R35" s="468"/>
      <c r="S35" s="385">
        <f t="shared" si="0"/>
        <v>0</v>
      </c>
      <c r="T35" s="525">
        <f t="shared" si="0"/>
        <v>0</v>
      </c>
    </row>
    <row r="36" spans="1:20" ht="18.600000000000001" customHeight="1" x14ac:dyDescent="0.25">
      <c r="A36" s="730"/>
      <c r="B36" s="373" t="s">
        <v>805</v>
      </c>
      <c r="C36" s="466"/>
      <c r="D36" s="467"/>
      <c r="E36" s="466"/>
      <c r="F36" s="467"/>
      <c r="G36" s="466"/>
      <c r="H36" s="467"/>
      <c r="I36" s="466"/>
      <c r="J36" s="467"/>
      <c r="K36" s="466"/>
      <c r="L36" s="467"/>
      <c r="M36" s="466"/>
      <c r="N36" s="467"/>
      <c r="O36" s="466"/>
      <c r="P36" s="467"/>
      <c r="Q36" s="466"/>
      <c r="R36" s="468"/>
      <c r="S36" s="385">
        <f t="shared" si="0"/>
        <v>0</v>
      </c>
      <c r="T36" s="525">
        <f t="shared" si="0"/>
        <v>0</v>
      </c>
    </row>
    <row r="37" spans="1:20" ht="18.600000000000001" customHeight="1" x14ac:dyDescent="0.25">
      <c r="A37" s="730"/>
      <c r="B37" s="373" t="s">
        <v>804</v>
      </c>
      <c r="C37" s="466"/>
      <c r="D37" s="467"/>
      <c r="E37" s="466"/>
      <c r="F37" s="467"/>
      <c r="G37" s="466"/>
      <c r="H37" s="467"/>
      <c r="I37" s="466"/>
      <c r="J37" s="467"/>
      <c r="K37" s="466"/>
      <c r="L37" s="467"/>
      <c r="M37" s="466"/>
      <c r="N37" s="467"/>
      <c r="O37" s="466"/>
      <c r="P37" s="467"/>
      <c r="Q37" s="466"/>
      <c r="R37" s="468"/>
      <c r="S37" s="385">
        <f t="shared" si="0"/>
        <v>0</v>
      </c>
      <c r="T37" s="525">
        <f t="shared" si="0"/>
        <v>0</v>
      </c>
    </row>
    <row r="38" spans="1:20" ht="18.600000000000001" customHeight="1" x14ac:dyDescent="0.25">
      <c r="A38" s="730"/>
      <c r="B38" s="373" t="s">
        <v>803</v>
      </c>
      <c r="C38" s="466"/>
      <c r="D38" s="467"/>
      <c r="E38" s="466"/>
      <c r="F38" s="467"/>
      <c r="G38" s="466"/>
      <c r="H38" s="467"/>
      <c r="I38" s="466"/>
      <c r="J38" s="467"/>
      <c r="K38" s="466"/>
      <c r="L38" s="467"/>
      <c r="M38" s="466"/>
      <c r="N38" s="467"/>
      <c r="O38" s="466"/>
      <c r="P38" s="467"/>
      <c r="Q38" s="466"/>
      <c r="R38" s="468"/>
      <c r="S38" s="385">
        <f t="shared" si="0"/>
        <v>0</v>
      </c>
      <c r="T38" s="525">
        <f t="shared" si="0"/>
        <v>0</v>
      </c>
    </row>
    <row r="39" spans="1:20" ht="18.600000000000001" customHeight="1" x14ac:dyDescent="0.25">
      <c r="A39" s="731"/>
      <c r="B39" s="374" t="s">
        <v>802</v>
      </c>
      <c r="C39" s="469"/>
      <c r="D39" s="470"/>
      <c r="E39" s="469"/>
      <c r="F39" s="470"/>
      <c r="G39" s="469"/>
      <c r="H39" s="470"/>
      <c r="I39" s="469"/>
      <c r="J39" s="470"/>
      <c r="K39" s="469"/>
      <c r="L39" s="470"/>
      <c r="M39" s="469"/>
      <c r="N39" s="470"/>
      <c r="O39" s="469"/>
      <c r="P39" s="470"/>
      <c r="Q39" s="469"/>
      <c r="R39" s="471"/>
      <c r="S39" s="386">
        <f t="shared" si="0"/>
        <v>0</v>
      </c>
      <c r="T39" s="526">
        <f t="shared" si="0"/>
        <v>0</v>
      </c>
    </row>
    <row r="40" spans="1:20" ht="18.600000000000001" customHeight="1" thickBot="1" x14ac:dyDescent="0.3">
      <c r="A40" s="732" t="s">
        <v>916</v>
      </c>
      <c r="B40" s="733"/>
      <c r="C40" s="513"/>
      <c r="D40" s="514"/>
      <c r="E40" s="514"/>
      <c r="F40" s="514"/>
      <c r="G40" s="514"/>
      <c r="H40" s="514"/>
      <c r="I40" s="514"/>
      <c r="J40" s="514"/>
      <c r="K40" s="514"/>
      <c r="L40" s="514"/>
      <c r="M40" s="514"/>
      <c r="N40" s="514"/>
      <c r="O40" s="514"/>
      <c r="P40" s="514"/>
      <c r="Q40" s="514"/>
      <c r="R40" s="514"/>
      <c r="S40" s="472">
        <v>0</v>
      </c>
      <c r="T40" s="527">
        <v>0</v>
      </c>
    </row>
    <row r="41" spans="1:20" ht="18.600000000000001" customHeight="1" thickBot="1" x14ac:dyDescent="0.3">
      <c r="A41" s="723" t="s">
        <v>915</v>
      </c>
      <c r="B41" s="724"/>
      <c r="C41" s="381">
        <f>SUM(C25:C39)</f>
        <v>0</v>
      </c>
      <c r="D41" s="382">
        <f t="shared" ref="D41:R41" si="1">SUM(D25:D39)</f>
        <v>0</v>
      </c>
      <c r="E41" s="381">
        <f t="shared" si="1"/>
        <v>0</v>
      </c>
      <c r="F41" s="382">
        <f t="shared" si="1"/>
        <v>0</v>
      </c>
      <c r="G41" s="381">
        <f t="shared" si="1"/>
        <v>0</v>
      </c>
      <c r="H41" s="382">
        <f t="shared" si="1"/>
        <v>0</v>
      </c>
      <c r="I41" s="381">
        <f t="shared" si="1"/>
        <v>0</v>
      </c>
      <c r="J41" s="382">
        <f t="shared" si="1"/>
        <v>0</v>
      </c>
      <c r="K41" s="381">
        <f t="shared" si="1"/>
        <v>0</v>
      </c>
      <c r="L41" s="382">
        <f t="shared" si="1"/>
        <v>0</v>
      </c>
      <c r="M41" s="381">
        <f t="shared" si="1"/>
        <v>0</v>
      </c>
      <c r="N41" s="382">
        <f t="shared" si="1"/>
        <v>0</v>
      </c>
      <c r="O41" s="381">
        <f t="shared" si="1"/>
        <v>0</v>
      </c>
      <c r="P41" s="382">
        <f t="shared" si="1"/>
        <v>0</v>
      </c>
      <c r="Q41" s="381">
        <f t="shared" si="1"/>
        <v>0</v>
      </c>
      <c r="R41" s="383">
        <f t="shared" si="1"/>
        <v>0</v>
      </c>
      <c r="S41" s="528">
        <f>SUM(S25:S40)</f>
        <v>0</v>
      </c>
      <c r="T41" s="529">
        <f>SUM(T25:T40)</f>
        <v>0</v>
      </c>
    </row>
    <row r="42" spans="1:20" ht="18.600000000000001" customHeight="1" x14ac:dyDescent="0.25">
      <c r="A42" s="725" t="s">
        <v>1006</v>
      </c>
      <c r="B42" s="725"/>
      <c r="C42" s="725"/>
      <c r="D42" s="725"/>
      <c r="E42" s="725"/>
      <c r="F42" s="725"/>
      <c r="G42" s="725"/>
      <c r="H42" s="725"/>
      <c r="I42" s="725"/>
      <c r="J42" s="725"/>
      <c r="K42" s="725"/>
      <c r="L42" s="725"/>
      <c r="M42" s="725"/>
      <c r="N42" s="725"/>
      <c r="O42" s="725"/>
      <c r="P42" s="725"/>
      <c r="Q42" s="725"/>
      <c r="R42" s="725"/>
      <c r="S42" s="726"/>
      <c r="T42" s="726"/>
    </row>
    <row r="43" spans="1:20" ht="18.600000000000001" customHeight="1" x14ac:dyDescent="0.25">
      <c r="A43" s="726" t="s">
        <v>1005</v>
      </c>
      <c r="B43" s="726"/>
      <c r="C43" s="726"/>
      <c r="D43" s="726"/>
      <c r="E43" s="726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</row>
    <row r="44" spans="1:20" ht="18.600000000000001" customHeight="1" x14ac:dyDescent="0.25">
      <c r="A44" s="726" t="s">
        <v>1004</v>
      </c>
      <c r="B44" s="726"/>
      <c r="C44" s="726"/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6"/>
      <c r="S44" s="726"/>
      <c r="T44" s="726"/>
    </row>
    <row r="45" spans="1:20" ht="18.600000000000001" customHeight="1" x14ac:dyDescent="0.25">
      <c r="N45" s="411"/>
    </row>
    <row r="46" spans="1:20" ht="18.600000000000001" customHeight="1" x14ac:dyDescent="0.25">
      <c r="A46" s="379" t="s">
        <v>1009</v>
      </c>
      <c r="N46" s="411"/>
    </row>
    <row r="47" spans="1:20" ht="39.6" customHeight="1" x14ac:dyDescent="0.25">
      <c r="B47" s="831" t="s">
        <v>919</v>
      </c>
      <c r="C47" s="832"/>
      <c r="D47" s="832"/>
      <c r="E47" s="832"/>
      <c r="F47" s="832"/>
      <c r="G47" s="832"/>
      <c r="H47" s="832"/>
      <c r="I47" s="832"/>
      <c r="J47" s="832"/>
      <c r="K47" s="832"/>
      <c r="L47" s="832"/>
      <c r="M47" s="832"/>
      <c r="N47" s="833"/>
      <c r="O47" s="412"/>
      <c r="P47" s="412"/>
      <c r="Q47" s="412"/>
      <c r="R47" s="412"/>
      <c r="S47" s="412"/>
      <c r="T47" s="412"/>
    </row>
    <row r="48" spans="1:20" ht="18.600000000000001" customHeight="1" x14ac:dyDescent="0.25">
      <c r="A48" s="413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2"/>
      <c r="P48" s="412"/>
      <c r="Q48" s="412"/>
      <c r="R48" s="412"/>
      <c r="S48" s="412"/>
      <c r="T48" s="412"/>
    </row>
    <row r="49" spans="1:20" ht="18.600000000000001" customHeight="1" x14ac:dyDescent="0.25">
      <c r="A49" s="379" t="s">
        <v>917</v>
      </c>
      <c r="N49" s="411"/>
    </row>
    <row r="50" spans="1:20" ht="39.6" customHeight="1" x14ac:dyDescent="0.25">
      <c r="B50" s="831" t="s">
        <v>919</v>
      </c>
      <c r="C50" s="832"/>
      <c r="D50" s="832"/>
      <c r="E50" s="832"/>
      <c r="F50" s="832"/>
      <c r="G50" s="832"/>
      <c r="H50" s="832"/>
      <c r="I50" s="832"/>
      <c r="J50" s="832"/>
      <c r="K50" s="832"/>
      <c r="L50" s="832"/>
      <c r="M50" s="832"/>
      <c r="N50" s="833"/>
      <c r="O50" s="412"/>
      <c r="P50" s="412"/>
      <c r="Q50" s="412"/>
      <c r="R50" s="412"/>
      <c r="S50" s="412"/>
      <c r="T50" s="412"/>
    </row>
    <row r="51" spans="1:20" ht="18.600000000000001" customHeight="1" x14ac:dyDescent="0.25">
      <c r="A51" s="413"/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2"/>
      <c r="P51" s="412"/>
      <c r="Q51" s="412"/>
      <c r="R51" s="412"/>
      <c r="S51" s="412"/>
      <c r="T51" s="412"/>
    </row>
    <row r="52" spans="1:20" ht="18.600000000000001" customHeight="1" x14ac:dyDescent="0.25">
      <c r="A52" s="379" t="s">
        <v>918</v>
      </c>
      <c r="N52" s="411"/>
    </row>
    <row r="53" spans="1:20" ht="39.6" customHeight="1" x14ac:dyDescent="0.25">
      <c r="B53" s="831" t="s">
        <v>919</v>
      </c>
      <c r="C53" s="832"/>
      <c r="D53" s="832"/>
      <c r="E53" s="832"/>
      <c r="F53" s="832"/>
      <c r="G53" s="832"/>
      <c r="H53" s="832"/>
      <c r="I53" s="832"/>
      <c r="J53" s="832"/>
      <c r="K53" s="832"/>
      <c r="L53" s="832"/>
      <c r="M53" s="832"/>
      <c r="N53" s="833"/>
      <c r="O53" s="412"/>
      <c r="P53" s="412"/>
      <c r="Q53" s="412"/>
      <c r="R53" s="412"/>
      <c r="S53" s="412"/>
      <c r="T53" s="412"/>
    </row>
    <row r="54" spans="1:20" ht="18.600000000000001" customHeight="1" x14ac:dyDescent="0.25">
      <c r="N54" s="411"/>
    </row>
    <row r="55" spans="1:20" ht="18.600000000000001" customHeight="1" x14ac:dyDescent="0.25">
      <c r="A55" s="379" t="s">
        <v>922</v>
      </c>
    </row>
    <row r="56" spans="1:20" ht="18.600000000000001" customHeight="1" x14ac:dyDescent="0.25">
      <c r="C56" s="742" t="s">
        <v>832</v>
      </c>
      <c r="D56" s="743"/>
      <c r="E56" s="742" t="s">
        <v>833</v>
      </c>
      <c r="F56" s="743"/>
      <c r="G56" s="742" t="s">
        <v>834</v>
      </c>
      <c r="H56" s="743"/>
      <c r="I56" s="742" t="s">
        <v>835</v>
      </c>
      <c r="J56" s="743" t="s">
        <v>836</v>
      </c>
      <c r="K56" s="742" t="s">
        <v>572</v>
      </c>
      <c r="L56" s="743"/>
    </row>
    <row r="57" spans="1:20" ht="18.600000000000001" customHeight="1" x14ac:dyDescent="0.25">
      <c r="C57" s="744"/>
      <c r="D57" s="745"/>
      <c r="E57" s="744"/>
      <c r="F57" s="745"/>
      <c r="G57" s="744"/>
      <c r="H57" s="745"/>
      <c r="I57" s="744"/>
      <c r="J57" s="745"/>
      <c r="K57" s="744"/>
      <c r="L57" s="745"/>
    </row>
    <row r="58" spans="1:20" ht="18.600000000000001" customHeight="1" x14ac:dyDescent="0.25">
      <c r="A58" s="746" t="s">
        <v>801</v>
      </c>
      <c r="B58" s="747"/>
      <c r="C58" s="750"/>
      <c r="D58" s="751"/>
      <c r="E58" s="750"/>
      <c r="F58" s="751"/>
      <c r="G58" s="750"/>
      <c r="H58" s="751"/>
      <c r="I58" s="750"/>
      <c r="J58" s="751"/>
      <c r="K58" s="750"/>
      <c r="L58" s="751"/>
    </row>
    <row r="59" spans="1:20" ht="18.600000000000001" customHeight="1" x14ac:dyDescent="0.25">
      <c r="A59" s="748" t="s">
        <v>800</v>
      </c>
      <c r="B59" s="749"/>
      <c r="C59" s="750"/>
      <c r="D59" s="751"/>
      <c r="E59" s="750"/>
      <c r="F59" s="751"/>
      <c r="G59" s="750"/>
      <c r="H59" s="751"/>
      <c r="I59" s="750"/>
      <c r="J59" s="751"/>
      <c r="K59" s="750"/>
      <c r="L59" s="751"/>
    </row>
    <row r="60" spans="1:20" ht="18.600000000000001" customHeight="1" x14ac:dyDescent="0.25">
      <c r="A60" s="756" t="s">
        <v>30</v>
      </c>
      <c r="B60" s="757"/>
      <c r="C60" s="750"/>
      <c r="D60" s="751"/>
      <c r="E60" s="750"/>
      <c r="F60" s="751"/>
      <c r="G60" s="750"/>
      <c r="H60" s="751"/>
      <c r="I60" s="750"/>
      <c r="J60" s="751"/>
      <c r="K60" s="750"/>
      <c r="L60" s="751"/>
    </row>
    <row r="61" spans="1:20" ht="18.600000000000001" customHeight="1" x14ac:dyDescent="0.25">
      <c r="A61" s="414" t="s">
        <v>840</v>
      </c>
    </row>
    <row r="62" spans="1:20" ht="18.600000000000001" customHeight="1" x14ac:dyDescent="0.25">
      <c r="A62" s="414" t="s">
        <v>841</v>
      </c>
    </row>
    <row r="63" spans="1:20" ht="18.600000000000001" customHeight="1" x14ac:dyDescent="0.25">
      <c r="A63" s="414" t="s">
        <v>842</v>
      </c>
    </row>
    <row r="64" spans="1:20" ht="18.600000000000001" customHeight="1" x14ac:dyDescent="0.25">
      <c r="A64" s="414" t="s">
        <v>843</v>
      </c>
    </row>
    <row r="65" spans="1:20" ht="18.600000000000001" customHeight="1" x14ac:dyDescent="0.25">
      <c r="A65" s="414" t="s">
        <v>844</v>
      </c>
    </row>
    <row r="66" spans="1:20" ht="18.600000000000001" customHeight="1" x14ac:dyDescent="0.25">
      <c r="A66" s="414" t="s">
        <v>845</v>
      </c>
    </row>
    <row r="67" spans="1:20" ht="18.600000000000001" customHeight="1" x14ac:dyDescent="0.25"/>
    <row r="68" spans="1:20" ht="18.600000000000001" customHeight="1" x14ac:dyDescent="0.25">
      <c r="A68" s="379" t="s">
        <v>921</v>
      </c>
      <c r="B68" s="404"/>
      <c r="C68" s="404"/>
    </row>
    <row r="69" spans="1:20" ht="23.25" customHeight="1" x14ac:dyDescent="0.25">
      <c r="A69" s="404"/>
      <c r="C69" s="712" t="s">
        <v>27</v>
      </c>
      <c r="D69" s="713"/>
      <c r="E69" s="712" t="s">
        <v>837</v>
      </c>
      <c r="F69" s="713"/>
      <c r="G69" s="712" t="s">
        <v>30</v>
      </c>
      <c r="H69" s="736"/>
      <c r="I69" s="737" t="s">
        <v>915</v>
      </c>
      <c r="J69" s="713"/>
    </row>
    <row r="70" spans="1:20" ht="18.600000000000001" customHeight="1" x14ac:dyDescent="0.25">
      <c r="A70" s="404"/>
      <c r="C70" s="375" t="s">
        <v>18</v>
      </c>
      <c r="D70" s="376" t="s">
        <v>19</v>
      </c>
      <c r="E70" s="375" t="s">
        <v>18</v>
      </c>
      <c r="F70" s="376" t="s">
        <v>19</v>
      </c>
      <c r="G70" s="375" t="s">
        <v>18</v>
      </c>
      <c r="H70" s="377" t="s">
        <v>19</v>
      </c>
      <c r="I70" s="378" t="s">
        <v>18</v>
      </c>
      <c r="J70" s="376" t="s">
        <v>19</v>
      </c>
    </row>
    <row r="71" spans="1:20" ht="18.600000000000001" customHeight="1" x14ac:dyDescent="0.25">
      <c r="A71" s="746" t="s">
        <v>838</v>
      </c>
      <c r="B71" s="747"/>
      <c r="C71" s="489"/>
      <c r="D71" s="490"/>
      <c r="E71" s="489"/>
      <c r="F71" s="490"/>
      <c r="G71" s="489"/>
      <c r="H71" s="491"/>
      <c r="I71" s="415">
        <f t="shared" ref="I71:J73" si="2">C71+E71+G71</f>
        <v>0</v>
      </c>
      <c r="J71" s="416">
        <f t="shared" si="2"/>
        <v>0</v>
      </c>
    </row>
    <row r="72" spans="1:20" ht="18.600000000000001" customHeight="1" x14ac:dyDescent="0.25">
      <c r="A72" s="746" t="s">
        <v>839</v>
      </c>
      <c r="B72" s="747"/>
      <c r="C72" s="489"/>
      <c r="D72" s="490"/>
      <c r="E72" s="489"/>
      <c r="F72" s="490"/>
      <c r="G72" s="489"/>
      <c r="H72" s="491"/>
      <c r="I72" s="415">
        <f t="shared" si="2"/>
        <v>0</v>
      </c>
      <c r="J72" s="416">
        <f t="shared" si="2"/>
        <v>0</v>
      </c>
    </row>
    <row r="73" spans="1:20" ht="18.600000000000001" customHeight="1" thickBot="1" x14ac:dyDescent="0.3">
      <c r="A73" s="754" t="s">
        <v>1015</v>
      </c>
      <c r="B73" s="755"/>
      <c r="C73" s="492"/>
      <c r="D73" s="493"/>
      <c r="E73" s="492"/>
      <c r="F73" s="493"/>
      <c r="G73" s="492"/>
      <c r="H73" s="494"/>
      <c r="I73" s="415">
        <f t="shared" si="2"/>
        <v>0</v>
      </c>
      <c r="J73" s="416">
        <f t="shared" si="2"/>
        <v>0</v>
      </c>
    </row>
    <row r="74" spans="1:20" ht="18.600000000000001" customHeight="1" x14ac:dyDescent="0.25">
      <c r="A74" s="752" t="s">
        <v>915</v>
      </c>
      <c r="B74" s="753">
        <v>0</v>
      </c>
      <c r="C74" s="417">
        <f t="shared" ref="C74:J74" si="3">SUM(C71:C73)</f>
        <v>0</v>
      </c>
      <c r="D74" s="418">
        <f t="shared" si="3"/>
        <v>0</v>
      </c>
      <c r="E74" s="417">
        <f t="shared" si="3"/>
        <v>0</v>
      </c>
      <c r="F74" s="418">
        <f t="shared" si="3"/>
        <v>0</v>
      </c>
      <c r="G74" s="417">
        <f t="shared" si="3"/>
        <v>0</v>
      </c>
      <c r="H74" s="419">
        <f t="shared" si="3"/>
        <v>0</v>
      </c>
      <c r="I74" s="420">
        <f t="shared" si="3"/>
        <v>0</v>
      </c>
      <c r="J74" s="418">
        <f t="shared" si="3"/>
        <v>0</v>
      </c>
    </row>
    <row r="75" spans="1:20" ht="18.600000000000001" customHeight="1" x14ac:dyDescent="0.25"/>
    <row r="76" spans="1:20" ht="18.600000000000001" customHeight="1" x14ac:dyDescent="0.25"/>
    <row r="77" spans="1:20" ht="24.6" customHeight="1" x14ac:dyDescent="0.25">
      <c r="A77" s="698" t="s">
        <v>923</v>
      </c>
      <c r="B77" s="698"/>
      <c r="C77" s="698"/>
      <c r="D77" s="698"/>
      <c r="E77" s="698"/>
      <c r="F77" s="698"/>
      <c r="G77" s="698"/>
      <c r="H77" s="698"/>
      <c r="I77" s="698"/>
      <c r="J77" s="698"/>
      <c r="K77" s="698"/>
      <c r="L77" s="698"/>
      <c r="M77" s="698"/>
      <c r="N77" s="698"/>
      <c r="O77" s="698"/>
      <c r="P77" s="698"/>
      <c r="Q77" s="698"/>
      <c r="R77" s="698"/>
      <c r="S77" s="698"/>
      <c r="T77" s="698"/>
    </row>
    <row r="78" spans="1:20" ht="18.600000000000001" customHeight="1" x14ac:dyDescent="0.25"/>
    <row r="79" spans="1:20" ht="18.600000000000001" customHeight="1" x14ac:dyDescent="0.25">
      <c r="A79" s="379" t="s">
        <v>931</v>
      </c>
      <c r="B79" s="392"/>
      <c r="C79" s="392"/>
      <c r="D79" s="392"/>
      <c r="E79" s="392"/>
      <c r="F79" s="392"/>
      <c r="G79" s="405" t="s">
        <v>11</v>
      </c>
      <c r="H79" s="473" t="b">
        <v>0</v>
      </c>
      <c r="I79" s="405" t="s">
        <v>10</v>
      </c>
      <c r="J79" s="474" t="b">
        <v>0</v>
      </c>
      <c r="K79" s="392"/>
      <c r="L79" s="392"/>
      <c r="M79" s="392"/>
      <c r="N79" s="392"/>
      <c r="O79" s="392"/>
      <c r="P79" s="392"/>
      <c r="Q79" s="392"/>
      <c r="R79" s="392"/>
      <c r="S79" s="392"/>
      <c r="T79" s="392"/>
    </row>
    <row r="80" spans="1:20" ht="18.600000000000001" customHeight="1" x14ac:dyDescent="0.25">
      <c r="A80" s="392"/>
      <c r="B80" s="392"/>
      <c r="C80" s="392"/>
      <c r="D80" s="392"/>
      <c r="E80" s="392"/>
      <c r="F80" s="392"/>
      <c r="G80" s="405"/>
      <c r="H80" s="405"/>
      <c r="I80" s="405"/>
      <c r="J80" s="392"/>
      <c r="K80" s="392"/>
      <c r="L80" s="392"/>
      <c r="M80" s="392"/>
      <c r="N80" s="392"/>
      <c r="O80" s="392"/>
      <c r="P80" s="392"/>
      <c r="Q80" s="392"/>
      <c r="R80" s="392"/>
      <c r="S80" s="392"/>
      <c r="T80" s="392"/>
    </row>
    <row r="81" spans="1:20" ht="18.600000000000001" customHeight="1" x14ac:dyDescent="0.25">
      <c r="A81" s="379" t="s">
        <v>932</v>
      </c>
      <c r="B81" s="392"/>
      <c r="C81" s="392"/>
      <c r="D81" s="392"/>
      <c r="E81" s="392"/>
      <c r="F81" s="392"/>
      <c r="G81" s="405"/>
      <c r="H81" s="405"/>
      <c r="I81" s="405"/>
      <c r="J81" s="392"/>
      <c r="K81" s="392"/>
      <c r="L81" s="392"/>
      <c r="M81" s="392"/>
      <c r="N81" s="392"/>
      <c r="O81" s="392"/>
      <c r="P81" s="392"/>
      <c r="Q81" s="392"/>
      <c r="R81" s="392"/>
      <c r="S81" s="392"/>
      <c r="T81" s="392"/>
    </row>
    <row r="82" spans="1:20" ht="18.600000000000001" customHeight="1" x14ac:dyDescent="0.25">
      <c r="A82" s="421" t="s">
        <v>846</v>
      </c>
      <c r="B82" s="422"/>
      <c r="C82" s="422"/>
      <c r="D82" s="422"/>
      <c r="E82" s="422"/>
      <c r="F82" s="422"/>
      <c r="G82" s="421" t="s">
        <v>11</v>
      </c>
      <c r="H82" s="476" t="b">
        <v>0</v>
      </c>
      <c r="I82" s="421" t="s">
        <v>10</v>
      </c>
      <c r="J82" s="475" t="b">
        <v>0</v>
      </c>
      <c r="K82" s="694" t="s">
        <v>929</v>
      </c>
      <c r="L82" s="694"/>
      <c r="M82" s="694"/>
      <c r="N82" s="694"/>
      <c r="O82" s="694"/>
      <c r="P82" s="694"/>
      <c r="Q82" s="694"/>
      <c r="R82" s="694"/>
      <c r="S82" s="694"/>
      <c r="T82" s="694"/>
    </row>
    <row r="83" spans="1:20" ht="18.600000000000001" customHeight="1" x14ac:dyDescent="0.25">
      <c r="A83" s="423" t="s">
        <v>847</v>
      </c>
      <c r="B83" s="424"/>
      <c r="C83" s="424"/>
      <c r="D83" s="424"/>
      <c r="E83" s="424"/>
      <c r="F83" s="424"/>
      <c r="G83" s="423" t="s">
        <v>11</v>
      </c>
      <c r="H83" s="477" t="b">
        <v>0</v>
      </c>
      <c r="I83" s="423" t="s">
        <v>10</v>
      </c>
      <c r="J83" s="478" t="b">
        <v>0</v>
      </c>
      <c r="K83" s="764" t="s">
        <v>929</v>
      </c>
      <c r="L83" s="764"/>
      <c r="M83" s="764"/>
      <c r="N83" s="764"/>
      <c r="O83" s="764"/>
      <c r="P83" s="764"/>
      <c r="Q83" s="764"/>
      <c r="R83" s="764"/>
      <c r="S83" s="764"/>
      <c r="T83" s="764"/>
    </row>
    <row r="84" spans="1:20" ht="18.600000000000001" customHeight="1" x14ac:dyDescent="0.25">
      <c r="A84" s="423" t="s">
        <v>848</v>
      </c>
      <c r="B84" s="424"/>
      <c r="C84" s="424"/>
      <c r="D84" s="424"/>
      <c r="E84" s="424"/>
      <c r="F84" s="424"/>
      <c r="G84" s="423" t="s">
        <v>11</v>
      </c>
      <c r="H84" s="477" t="b">
        <v>0</v>
      </c>
      <c r="I84" s="423" t="s">
        <v>10</v>
      </c>
      <c r="J84" s="478" t="b">
        <v>0</v>
      </c>
      <c r="K84" s="764" t="s">
        <v>929</v>
      </c>
      <c r="L84" s="764"/>
      <c r="M84" s="764"/>
      <c r="N84" s="764"/>
      <c r="O84" s="764"/>
      <c r="P84" s="764"/>
      <c r="Q84" s="764"/>
      <c r="R84" s="764"/>
      <c r="S84" s="764"/>
      <c r="T84" s="764"/>
    </row>
    <row r="85" spans="1:20" ht="18.600000000000001" customHeight="1" x14ac:dyDescent="0.25">
      <c r="A85" s="423" t="s">
        <v>849</v>
      </c>
      <c r="B85" s="424"/>
      <c r="C85" s="424"/>
      <c r="D85" s="424"/>
      <c r="E85" s="424"/>
      <c r="F85" s="424"/>
      <c r="G85" s="423" t="s">
        <v>11</v>
      </c>
      <c r="H85" s="477" t="b">
        <v>0</v>
      </c>
      <c r="I85" s="423" t="s">
        <v>10</v>
      </c>
      <c r="J85" s="478" t="b">
        <v>0</v>
      </c>
      <c r="K85" s="764" t="s">
        <v>929</v>
      </c>
      <c r="L85" s="764"/>
      <c r="M85" s="764"/>
      <c r="N85" s="764"/>
      <c r="O85" s="764"/>
      <c r="P85" s="764"/>
      <c r="Q85" s="764"/>
      <c r="R85" s="764"/>
      <c r="S85" s="764"/>
      <c r="T85" s="764"/>
    </row>
    <row r="86" spans="1:20" ht="18.600000000000001" customHeight="1" x14ac:dyDescent="0.25">
      <c r="A86" s="392"/>
      <c r="B86" s="392"/>
      <c r="C86" s="392"/>
      <c r="D86" s="392"/>
      <c r="E86" s="392"/>
      <c r="F86" s="392"/>
      <c r="G86" s="392"/>
      <c r="H86" s="392"/>
      <c r="I86" s="392"/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2"/>
    </row>
    <row r="87" spans="1:20" ht="18.600000000000001" customHeight="1" x14ac:dyDescent="0.25">
      <c r="A87" s="379" t="s">
        <v>925</v>
      </c>
      <c r="B87" s="405"/>
      <c r="C87" s="405"/>
      <c r="D87" s="405"/>
      <c r="E87" s="405"/>
      <c r="F87" s="405"/>
      <c r="G87" s="405"/>
      <c r="H87" s="405"/>
      <c r="I87" s="405"/>
      <c r="J87" s="405"/>
      <c r="K87" s="405"/>
      <c r="L87" s="405"/>
      <c r="M87" s="405"/>
      <c r="N87" s="405"/>
      <c r="O87" s="405"/>
      <c r="P87" s="405"/>
      <c r="Q87" s="405"/>
      <c r="R87" s="405"/>
      <c r="S87" s="405"/>
      <c r="T87" s="405"/>
    </row>
    <row r="88" spans="1:20" ht="18.600000000000001" customHeight="1" x14ac:dyDescent="0.25">
      <c r="A88" s="405"/>
      <c r="B88" s="405"/>
      <c r="C88" s="405"/>
      <c r="D88" s="405"/>
      <c r="E88" s="405"/>
      <c r="F88" s="405"/>
      <c r="G88" s="405"/>
      <c r="H88" s="405"/>
      <c r="I88" s="405"/>
      <c r="J88" s="405"/>
      <c r="K88" s="405"/>
      <c r="L88" s="405"/>
      <c r="M88" s="405"/>
      <c r="N88" s="405"/>
      <c r="O88" s="405"/>
      <c r="P88" s="405"/>
      <c r="Q88" s="405"/>
      <c r="R88" s="405"/>
      <c r="S88" s="405"/>
      <c r="T88" s="405"/>
    </row>
    <row r="89" spans="1:20" ht="18.600000000000001" customHeight="1" x14ac:dyDescent="0.25">
      <c r="A89" s="519" t="s">
        <v>1012</v>
      </c>
      <c r="B89" s="517"/>
      <c r="C89" s="517"/>
      <c r="D89" s="517"/>
      <c r="E89" s="517"/>
      <c r="F89" s="517"/>
      <c r="G89" s="517"/>
      <c r="H89" s="517"/>
      <c r="I89" s="517"/>
      <c r="J89" s="517"/>
      <c r="K89" s="517"/>
      <c r="L89" s="517"/>
      <c r="M89" s="517"/>
      <c r="N89" s="518"/>
      <c r="O89" s="534" t="s">
        <v>1010</v>
      </c>
      <c r="P89" s="241" t="b">
        <v>0</v>
      </c>
      <c r="Q89" s="535" t="s">
        <v>10</v>
      </c>
      <c r="R89" s="536" t="b">
        <v>0</v>
      </c>
      <c r="S89" s="405"/>
      <c r="T89" s="405"/>
    </row>
    <row r="90" spans="1:20" ht="18.600000000000001" customHeight="1" x14ac:dyDescent="0.25">
      <c r="A90" s="405"/>
      <c r="B90" s="405"/>
      <c r="C90" s="405"/>
      <c r="D90" s="405"/>
      <c r="E90" s="405"/>
      <c r="F90" s="405"/>
      <c r="G90" s="405"/>
      <c r="H90" s="405"/>
      <c r="I90" s="405"/>
      <c r="J90" s="405"/>
      <c r="K90" s="405"/>
      <c r="L90" s="405"/>
      <c r="M90" s="405"/>
      <c r="N90" s="405"/>
      <c r="O90" s="405"/>
      <c r="P90" s="405"/>
      <c r="Q90" s="405"/>
      <c r="R90" s="405"/>
      <c r="S90" s="405"/>
      <c r="T90" s="405"/>
    </row>
    <row r="91" spans="1:20" ht="18.600000000000001" customHeight="1" x14ac:dyDescent="0.25">
      <c r="A91" s="765" t="s">
        <v>933</v>
      </c>
      <c r="B91" s="765"/>
      <c r="C91" s="765"/>
      <c r="D91" s="765"/>
      <c r="E91" s="765"/>
      <c r="F91" s="765"/>
      <c r="G91" s="766"/>
      <c r="H91" s="767" t="s">
        <v>18</v>
      </c>
      <c r="I91" s="769" t="s">
        <v>19</v>
      </c>
      <c r="J91" s="771" t="s">
        <v>915</v>
      </c>
      <c r="K91" s="405"/>
      <c r="L91" s="405"/>
      <c r="M91" s="405"/>
      <c r="N91" s="405"/>
      <c r="O91" s="405"/>
      <c r="P91" s="405"/>
      <c r="Q91" s="405"/>
      <c r="R91" s="405"/>
      <c r="S91" s="405"/>
      <c r="T91" s="405"/>
    </row>
    <row r="92" spans="1:20" ht="18.600000000000001" customHeight="1" x14ac:dyDescent="0.25">
      <c r="A92" s="765"/>
      <c r="B92" s="765"/>
      <c r="C92" s="765"/>
      <c r="D92" s="765"/>
      <c r="E92" s="765"/>
      <c r="F92" s="765"/>
      <c r="G92" s="766"/>
      <c r="H92" s="768"/>
      <c r="I92" s="770"/>
      <c r="J92" s="771"/>
      <c r="K92" s="405"/>
      <c r="L92" s="405"/>
      <c r="M92" s="405"/>
      <c r="N92" s="405"/>
      <c r="O92" s="405"/>
      <c r="P92" s="405"/>
      <c r="Q92" s="405"/>
      <c r="R92" s="405"/>
      <c r="S92" s="405"/>
      <c r="T92" s="405"/>
    </row>
    <row r="93" spans="1:20" ht="18.600000000000001" customHeight="1" x14ac:dyDescent="0.25">
      <c r="A93" s="758" t="s">
        <v>930</v>
      </c>
      <c r="B93" s="759"/>
      <c r="C93" s="759"/>
      <c r="D93" s="759"/>
      <c r="E93" s="759"/>
      <c r="F93" s="759"/>
      <c r="G93" s="759"/>
      <c r="H93" s="495"/>
      <c r="I93" s="496"/>
      <c r="J93" s="425">
        <f>H93+I93</f>
        <v>0</v>
      </c>
      <c r="K93" s="405"/>
      <c r="L93" s="405"/>
      <c r="M93" s="405"/>
      <c r="N93" s="405"/>
      <c r="O93" s="405"/>
      <c r="P93" s="405"/>
      <c r="Q93" s="405"/>
      <c r="R93" s="405"/>
      <c r="S93" s="405"/>
      <c r="T93" s="405"/>
    </row>
    <row r="94" spans="1:20" ht="18.600000000000001" customHeight="1" x14ac:dyDescent="0.25">
      <c r="A94" s="760" t="s">
        <v>930</v>
      </c>
      <c r="B94" s="761"/>
      <c r="C94" s="761"/>
      <c r="D94" s="761"/>
      <c r="E94" s="761"/>
      <c r="F94" s="761"/>
      <c r="G94" s="761"/>
      <c r="H94" s="497"/>
      <c r="I94" s="498"/>
      <c r="J94" s="426">
        <f>H94+I94</f>
        <v>0</v>
      </c>
      <c r="K94" s="405"/>
      <c r="L94" s="405"/>
      <c r="M94" s="405"/>
      <c r="N94" s="405"/>
      <c r="O94" s="405"/>
      <c r="P94" s="405"/>
      <c r="Q94" s="405"/>
      <c r="R94" s="405"/>
      <c r="S94" s="405"/>
      <c r="T94" s="405"/>
    </row>
    <row r="95" spans="1:20" ht="18.600000000000001" customHeight="1" x14ac:dyDescent="0.25">
      <c r="A95" s="760" t="s">
        <v>930</v>
      </c>
      <c r="B95" s="761"/>
      <c r="C95" s="761"/>
      <c r="D95" s="761"/>
      <c r="E95" s="761"/>
      <c r="F95" s="761"/>
      <c r="G95" s="761"/>
      <c r="H95" s="497"/>
      <c r="I95" s="498"/>
      <c r="J95" s="426">
        <f t="shared" ref="J95:J98" si="4">H95+I95</f>
        <v>0</v>
      </c>
      <c r="K95" s="405"/>
      <c r="L95" s="405"/>
      <c r="M95" s="405"/>
      <c r="N95" s="405"/>
      <c r="O95" s="405"/>
      <c r="P95" s="405"/>
      <c r="Q95" s="405"/>
      <c r="R95" s="405"/>
      <c r="S95" s="405"/>
      <c r="T95" s="405"/>
    </row>
    <row r="96" spans="1:20" ht="18.600000000000001" customHeight="1" x14ac:dyDescent="0.25">
      <c r="A96" s="760" t="s">
        <v>930</v>
      </c>
      <c r="B96" s="761"/>
      <c r="C96" s="761"/>
      <c r="D96" s="761"/>
      <c r="E96" s="761"/>
      <c r="F96" s="761"/>
      <c r="G96" s="761"/>
      <c r="H96" s="497"/>
      <c r="I96" s="498"/>
      <c r="J96" s="426">
        <f t="shared" si="4"/>
        <v>0</v>
      </c>
      <c r="K96" s="405"/>
      <c r="L96" s="405"/>
      <c r="M96" s="405"/>
      <c r="N96" s="405"/>
      <c r="O96" s="405"/>
      <c r="P96" s="405"/>
      <c r="Q96" s="405"/>
      <c r="R96" s="405"/>
      <c r="S96" s="405"/>
      <c r="T96" s="405"/>
    </row>
    <row r="97" spans="1:23" ht="18.600000000000001" customHeight="1" x14ac:dyDescent="0.25">
      <c r="A97" s="760" t="s">
        <v>930</v>
      </c>
      <c r="B97" s="761"/>
      <c r="C97" s="761"/>
      <c r="D97" s="761"/>
      <c r="E97" s="761"/>
      <c r="F97" s="761"/>
      <c r="G97" s="761"/>
      <c r="H97" s="497"/>
      <c r="I97" s="498"/>
      <c r="J97" s="426">
        <f t="shared" si="4"/>
        <v>0</v>
      </c>
      <c r="K97" s="405"/>
      <c r="L97" s="405"/>
      <c r="M97" s="405"/>
      <c r="N97" s="405"/>
      <c r="O97" s="405"/>
      <c r="P97" s="405"/>
      <c r="Q97" s="405"/>
      <c r="R97" s="405"/>
      <c r="S97" s="405"/>
      <c r="T97" s="405"/>
    </row>
    <row r="98" spans="1:23" ht="18.600000000000001" customHeight="1" x14ac:dyDescent="0.25">
      <c r="A98" s="762" t="s">
        <v>930</v>
      </c>
      <c r="B98" s="763"/>
      <c r="C98" s="763"/>
      <c r="D98" s="763"/>
      <c r="E98" s="763"/>
      <c r="F98" s="763"/>
      <c r="G98" s="763"/>
      <c r="H98" s="499"/>
      <c r="I98" s="500"/>
      <c r="J98" s="427">
        <f t="shared" si="4"/>
        <v>0</v>
      </c>
      <c r="K98" s="405"/>
      <c r="L98" s="405"/>
      <c r="M98" s="405"/>
      <c r="N98" s="405"/>
      <c r="O98" s="405"/>
      <c r="P98" s="405"/>
      <c r="Q98" s="405"/>
      <c r="R98" s="405"/>
      <c r="S98" s="405"/>
      <c r="T98" s="405"/>
    </row>
    <row r="99" spans="1:23" ht="18.600000000000001" customHeight="1" x14ac:dyDescent="0.25">
      <c r="A99" s="405"/>
      <c r="B99" s="405"/>
      <c r="C99" s="405"/>
      <c r="D99" s="405"/>
      <c r="E99" s="405"/>
      <c r="F99" s="405"/>
      <c r="G99" s="405"/>
      <c r="H99" s="405"/>
      <c r="I99" s="405"/>
      <c r="J99" s="405"/>
      <c r="K99" s="405"/>
      <c r="L99" s="405"/>
      <c r="M99" s="405"/>
      <c r="N99" s="405"/>
      <c r="O99" s="405"/>
      <c r="P99" s="405"/>
      <c r="Q99" s="405"/>
      <c r="R99" s="405"/>
      <c r="S99" s="405"/>
      <c r="T99" s="405"/>
    </row>
    <row r="100" spans="1:23" ht="18.600000000000001" customHeight="1" x14ac:dyDescent="0.25">
      <c r="A100" s="379" t="s">
        <v>926</v>
      </c>
      <c r="B100" s="405"/>
      <c r="C100" s="405"/>
      <c r="D100" s="405"/>
      <c r="E100" s="405" t="s">
        <v>11</v>
      </c>
      <c r="F100" s="473" t="b">
        <v>0</v>
      </c>
      <c r="G100" s="405" t="s">
        <v>10</v>
      </c>
      <c r="H100" s="473" t="b">
        <v>0</v>
      </c>
      <c r="I100" s="405"/>
      <c r="J100" s="405"/>
      <c r="K100" s="405"/>
      <c r="L100" s="405"/>
      <c r="M100" s="405"/>
      <c r="N100" s="405"/>
      <c r="O100" s="405"/>
      <c r="P100" s="405"/>
      <c r="Q100" s="405"/>
      <c r="R100" s="405"/>
      <c r="S100" s="405"/>
      <c r="T100" s="405"/>
    </row>
    <row r="101" spans="1:23" ht="18.600000000000001" customHeight="1" x14ac:dyDescent="0.25">
      <c r="A101" s="405"/>
      <c r="B101" s="405"/>
      <c r="C101" s="405"/>
      <c r="D101" s="405"/>
      <c r="E101" s="405"/>
      <c r="F101" s="405"/>
      <c r="G101" s="405"/>
      <c r="H101" s="405"/>
      <c r="I101" s="405"/>
      <c r="J101" s="405"/>
      <c r="K101" s="405"/>
      <c r="L101" s="405"/>
      <c r="M101" s="405"/>
      <c r="N101" s="405"/>
      <c r="O101" s="405"/>
      <c r="P101" s="405"/>
      <c r="Q101" s="405"/>
      <c r="R101" s="405"/>
      <c r="S101" s="405"/>
      <c r="T101" s="405"/>
    </row>
    <row r="102" spans="1:23" ht="18.600000000000001" customHeight="1" x14ac:dyDescent="0.25">
      <c r="A102" s="379" t="s">
        <v>927</v>
      </c>
      <c r="B102" s="405"/>
      <c r="C102" s="405"/>
      <c r="D102" s="405"/>
      <c r="E102" s="405"/>
      <c r="F102" s="405"/>
      <c r="G102" s="405"/>
      <c r="H102" s="405"/>
      <c r="I102" s="405"/>
      <c r="J102" s="405"/>
      <c r="K102" s="405"/>
      <c r="L102" s="405"/>
      <c r="M102" s="405"/>
      <c r="N102" s="405"/>
      <c r="O102" s="405"/>
      <c r="P102" s="405"/>
      <c r="Q102" s="405"/>
      <c r="R102" s="405"/>
      <c r="S102" s="405"/>
      <c r="T102" s="405"/>
    </row>
    <row r="103" spans="1:23" ht="28.9" customHeight="1" x14ac:dyDescent="0.25">
      <c r="A103" s="421" t="s">
        <v>934</v>
      </c>
      <c r="B103" s="421"/>
      <c r="C103" s="421"/>
      <c r="D103" s="421"/>
      <c r="E103" s="421"/>
      <c r="G103" s="501" t="s">
        <v>733</v>
      </c>
      <c r="H103" s="405"/>
      <c r="I103" s="405"/>
      <c r="J103" s="405"/>
      <c r="K103" s="405"/>
      <c r="L103" s="405"/>
      <c r="M103" s="405"/>
      <c r="N103" s="405"/>
      <c r="O103" s="405"/>
      <c r="P103" s="405"/>
      <c r="Q103" s="405"/>
      <c r="R103" s="405"/>
      <c r="S103" s="405"/>
      <c r="T103" s="405"/>
    </row>
    <row r="104" spans="1:23" ht="28.9" customHeight="1" x14ac:dyDescent="0.25">
      <c r="A104" s="423" t="s">
        <v>935</v>
      </c>
      <c r="B104" s="423"/>
      <c r="C104" s="423"/>
      <c r="D104" s="423"/>
      <c r="E104" s="423"/>
      <c r="F104" s="423"/>
      <c r="H104" s="502" t="s">
        <v>733</v>
      </c>
      <c r="I104" s="405"/>
      <c r="J104" s="405"/>
      <c r="K104" s="405"/>
      <c r="L104" s="405"/>
      <c r="M104" s="405"/>
      <c r="N104" s="405"/>
      <c r="O104" s="405"/>
      <c r="P104" s="405"/>
      <c r="Q104" s="405"/>
      <c r="R104" s="405"/>
      <c r="S104" s="405"/>
      <c r="T104" s="405"/>
    </row>
    <row r="105" spans="1:23" ht="28.9" customHeight="1" x14ac:dyDescent="0.25">
      <c r="A105" s="772" t="s">
        <v>850</v>
      </c>
      <c r="B105" s="772"/>
      <c r="C105" s="772"/>
      <c r="D105" s="772"/>
      <c r="E105" s="772"/>
      <c r="F105" s="772"/>
      <c r="G105" s="772"/>
      <c r="H105" s="772"/>
      <c r="I105" s="421" t="s">
        <v>11</v>
      </c>
      <c r="J105" s="476" t="b">
        <v>0</v>
      </c>
      <c r="K105" s="421" t="s">
        <v>10</v>
      </c>
      <c r="L105" s="476" t="b">
        <v>0</v>
      </c>
      <c r="M105" s="694" t="s">
        <v>929</v>
      </c>
      <c r="N105" s="694"/>
      <c r="O105" s="694"/>
      <c r="P105" s="694"/>
      <c r="Q105" s="694"/>
      <c r="R105" s="694"/>
      <c r="S105" s="694"/>
      <c r="T105" s="694"/>
      <c r="U105" s="405"/>
      <c r="V105" s="405"/>
      <c r="W105" s="405"/>
    </row>
    <row r="106" spans="1:23" ht="28.9" customHeight="1" x14ac:dyDescent="0.25">
      <c r="A106" s="772" t="s">
        <v>936</v>
      </c>
      <c r="B106" s="772"/>
      <c r="C106" s="772"/>
      <c r="D106" s="772"/>
      <c r="E106" s="772"/>
      <c r="F106" s="772"/>
      <c r="G106" s="772"/>
      <c r="H106" s="772"/>
      <c r="I106" s="423" t="s">
        <v>11</v>
      </c>
      <c r="J106" s="477" t="b">
        <v>0</v>
      </c>
      <c r="K106" s="423" t="s">
        <v>10</v>
      </c>
      <c r="L106" s="477" t="b">
        <v>0</v>
      </c>
      <c r="M106" s="764" t="s">
        <v>929</v>
      </c>
      <c r="N106" s="764"/>
      <c r="O106" s="764"/>
      <c r="P106" s="764"/>
      <c r="Q106" s="764"/>
      <c r="R106" s="764"/>
      <c r="S106" s="764"/>
      <c r="T106" s="764"/>
      <c r="U106" s="405"/>
      <c r="V106" s="405"/>
      <c r="W106" s="405"/>
    </row>
    <row r="107" spans="1:23" ht="28.9" customHeight="1" x14ac:dyDescent="0.25">
      <c r="A107" s="772" t="s">
        <v>851</v>
      </c>
      <c r="B107" s="772"/>
      <c r="C107" s="772"/>
      <c r="D107" s="772"/>
      <c r="E107" s="772"/>
      <c r="F107" s="772"/>
      <c r="G107" s="772"/>
      <c r="H107" s="772"/>
      <c r="I107" s="423" t="s">
        <v>11</v>
      </c>
      <c r="J107" s="477" t="b">
        <v>0</v>
      </c>
      <c r="K107" s="423" t="s">
        <v>10</v>
      </c>
      <c r="L107" s="477" t="b">
        <v>0</v>
      </c>
      <c r="M107" s="764" t="s">
        <v>929</v>
      </c>
      <c r="N107" s="764"/>
      <c r="O107" s="764"/>
      <c r="P107" s="764"/>
      <c r="Q107" s="764"/>
      <c r="R107" s="764"/>
      <c r="S107" s="764"/>
      <c r="T107" s="764"/>
      <c r="U107" s="405"/>
      <c r="V107" s="405"/>
      <c r="W107" s="405"/>
    </row>
    <row r="108" spans="1:23" ht="28.9" customHeight="1" x14ac:dyDescent="0.25">
      <c r="A108" s="772" t="s">
        <v>937</v>
      </c>
      <c r="B108" s="772"/>
      <c r="C108" s="772"/>
      <c r="D108" s="772"/>
      <c r="E108" s="772"/>
      <c r="F108" s="772"/>
      <c r="G108" s="772"/>
      <c r="H108" s="772"/>
      <c r="I108" s="423" t="s">
        <v>11</v>
      </c>
      <c r="J108" s="477" t="b">
        <v>0</v>
      </c>
      <c r="K108" s="423" t="s">
        <v>10</v>
      </c>
      <c r="L108" s="477" t="b">
        <v>0</v>
      </c>
      <c r="M108" s="764" t="s">
        <v>929</v>
      </c>
      <c r="N108" s="764"/>
      <c r="O108" s="764"/>
      <c r="P108" s="764"/>
      <c r="Q108" s="764"/>
      <c r="R108" s="764"/>
      <c r="S108" s="764"/>
      <c r="T108" s="764"/>
      <c r="U108" s="405"/>
      <c r="V108" s="405"/>
      <c r="W108" s="405"/>
    </row>
    <row r="109" spans="1:23" ht="28.9" customHeight="1" x14ac:dyDescent="0.25">
      <c r="A109" s="772" t="s">
        <v>852</v>
      </c>
      <c r="B109" s="772"/>
      <c r="C109" s="772"/>
      <c r="D109" s="772"/>
      <c r="E109" s="772"/>
      <c r="F109" s="772"/>
      <c r="G109" s="772"/>
      <c r="H109" s="772"/>
      <c r="I109" s="423" t="s">
        <v>11</v>
      </c>
      <c r="J109" s="477" t="b">
        <v>0</v>
      </c>
      <c r="K109" s="423" t="s">
        <v>10</v>
      </c>
      <c r="L109" s="477" t="b">
        <v>0</v>
      </c>
      <c r="M109" s="773" t="s">
        <v>997</v>
      </c>
      <c r="N109" s="773"/>
      <c r="O109" s="773"/>
      <c r="P109" s="773"/>
      <c r="Q109" s="773"/>
      <c r="R109" s="773"/>
      <c r="S109" s="773"/>
      <c r="T109" s="773"/>
    </row>
    <row r="110" spans="1:23" ht="18.600000000000001" customHeight="1" x14ac:dyDescent="0.25">
      <c r="A110" s="405"/>
      <c r="B110" s="405"/>
      <c r="C110" s="405"/>
      <c r="D110" s="405"/>
      <c r="E110" s="405"/>
      <c r="F110" s="405"/>
      <c r="G110" s="405"/>
      <c r="H110" s="405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405"/>
      <c r="T110" s="405"/>
    </row>
    <row r="111" spans="1:23" ht="18.600000000000001" customHeight="1" x14ac:dyDescent="0.25">
      <c r="A111" s="379" t="s">
        <v>928</v>
      </c>
      <c r="B111" s="405"/>
      <c r="C111" s="405"/>
      <c r="D111" s="405"/>
      <c r="E111" s="405"/>
      <c r="F111" s="405"/>
      <c r="G111" s="405"/>
      <c r="H111" s="405"/>
      <c r="I111" s="405"/>
      <c r="J111" s="405"/>
      <c r="K111" s="405"/>
      <c r="L111" s="405"/>
      <c r="M111" s="405"/>
      <c r="N111" s="405"/>
      <c r="O111" s="405"/>
      <c r="P111" s="405"/>
      <c r="Q111" s="405"/>
      <c r="R111" s="405"/>
      <c r="S111" s="405"/>
      <c r="T111" s="405"/>
    </row>
    <row r="112" spans="1:23" ht="18.600000000000001" customHeight="1" x14ac:dyDescent="0.25">
      <c r="A112" s="405" t="s">
        <v>938</v>
      </c>
      <c r="B112" s="405"/>
      <c r="C112" s="405"/>
      <c r="D112" s="405"/>
      <c r="E112" s="405"/>
      <c r="F112" s="405"/>
      <c r="I112" s="405" t="s">
        <v>11</v>
      </c>
      <c r="J112" s="241" t="b">
        <v>0</v>
      </c>
      <c r="K112" s="389" t="s">
        <v>10</v>
      </c>
      <c r="L112" s="537" t="b">
        <v>0</v>
      </c>
      <c r="M112" s="405"/>
      <c r="N112" s="405"/>
      <c r="O112" s="405"/>
      <c r="P112" s="405"/>
      <c r="Q112" s="405"/>
      <c r="R112" s="405"/>
      <c r="S112" s="405"/>
      <c r="T112" s="405"/>
    </row>
    <row r="113" spans="1:20" ht="18.600000000000001" customHeight="1" x14ac:dyDescent="0.25">
      <c r="A113" s="405" t="s">
        <v>853</v>
      </c>
      <c r="B113" s="405"/>
      <c r="C113" s="405"/>
      <c r="D113" s="405"/>
      <c r="E113" s="405"/>
      <c r="F113" s="405"/>
      <c r="I113" s="405" t="s">
        <v>11</v>
      </c>
      <c r="J113" s="241" t="b">
        <v>0</v>
      </c>
      <c r="K113" s="389" t="s">
        <v>10</v>
      </c>
      <c r="L113" s="537" t="b">
        <v>0</v>
      </c>
      <c r="M113" s="405"/>
      <c r="N113" s="405"/>
      <c r="O113" s="405"/>
      <c r="P113" s="405"/>
      <c r="Q113" s="405"/>
      <c r="R113" s="405"/>
      <c r="S113" s="405"/>
      <c r="T113" s="405"/>
    </row>
    <row r="114" spans="1:20" ht="18.600000000000001" customHeight="1" x14ac:dyDescent="0.25">
      <c r="A114" s="405"/>
      <c r="B114" s="405"/>
      <c r="C114" s="405"/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</row>
    <row r="115" spans="1:20" ht="18.600000000000001" customHeight="1" x14ac:dyDescent="0.25">
      <c r="A115" s="405"/>
      <c r="B115" s="405"/>
      <c r="C115" s="405"/>
      <c r="D115" s="405"/>
      <c r="E115" s="405"/>
      <c r="F115" s="405"/>
      <c r="G115" s="405"/>
      <c r="H115" s="405"/>
      <c r="I115" s="405"/>
      <c r="J115" s="405"/>
      <c r="K115" s="405"/>
      <c r="L115" s="405"/>
      <c r="M115" s="405"/>
      <c r="N115" s="405"/>
      <c r="O115" s="405"/>
      <c r="P115" s="405"/>
      <c r="Q115" s="405"/>
      <c r="R115" s="405"/>
      <c r="S115" s="405"/>
      <c r="T115" s="405"/>
    </row>
    <row r="116" spans="1:20" ht="24.6" customHeight="1" x14ac:dyDescent="0.25">
      <c r="A116" s="698" t="s">
        <v>940</v>
      </c>
      <c r="B116" s="698"/>
      <c r="C116" s="698"/>
      <c r="D116" s="698"/>
      <c r="E116" s="698"/>
      <c r="F116" s="698"/>
      <c r="G116" s="698"/>
      <c r="H116" s="698"/>
      <c r="I116" s="698"/>
      <c r="J116" s="698"/>
      <c r="K116" s="698"/>
      <c r="L116" s="698"/>
      <c r="M116" s="698"/>
      <c r="N116" s="698"/>
      <c r="O116" s="698"/>
      <c r="P116" s="698"/>
      <c r="Q116" s="698"/>
      <c r="R116" s="698"/>
      <c r="S116" s="698"/>
      <c r="T116" s="698"/>
    </row>
    <row r="117" spans="1:20" ht="18.600000000000001" customHeight="1" x14ac:dyDescent="0.25">
      <c r="A117" s="405"/>
      <c r="B117" s="405"/>
      <c r="C117" s="405"/>
      <c r="D117" s="405"/>
      <c r="E117" s="405"/>
      <c r="F117" s="405"/>
      <c r="G117" s="405"/>
      <c r="H117" s="405"/>
      <c r="I117" s="405"/>
      <c r="J117" s="405"/>
      <c r="K117" s="405"/>
      <c r="L117" s="405"/>
      <c r="M117" s="405"/>
      <c r="N117" s="405"/>
      <c r="O117" s="405"/>
      <c r="P117" s="405"/>
      <c r="Q117" s="405"/>
      <c r="R117" s="405"/>
      <c r="S117" s="405"/>
      <c r="T117" s="405"/>
    </row>
    <row r="118" spans="1:20" ht="18.600000000000001" customHeight="1" x14ac:dyDescent="0.25">
      <c r="A118" s="428" t="s">
        <v>941</v>
      </c>
      <c r="B118" s="405"/>
      <c r="C118" s="405"/>
      <c r="D118" s="405"/>
      <c r="E118" s="405"/>
      <c r="F118" s="405"/>
      <c r="G118" s="405"/>
      <c r="H118" s="405"/>
      <c r="I118" s="405"/>
      <c r="J118" s="405"/>
      <c r="K118" s="405"/>
      <c r="L118" s="405"/>
      <c r="M118" s="405"/>
      <c r="N118" s="405"/>
      <c r="O118" s="405"/>
      <c r="P118" s="405"/>
      <c r="Q118" s="405"/>
      <c r="R118" s="405"/>
      <c r="S118" s="405"/>
      <c r="T118" s="405"/>
    </row>
    <row r="119" spans="1:20" ht="34.15" customHeight="1" x14ac:dyDescent="0.25">
      <c r="A119" s="772" t="s">
        <v>854</v>
      </c>
      <c r="B119" s="772"/>
      <c r="C119" s="772"/>
      <c r="D119" s="772"/>
      <c r="E119" s="772"/>
      <c r="F119" s="772"/>
      <c r="G119" s="772"/>
      <c r="H119" s="421"/>
      <c r="I119" s="421" t="s">
        <v>11</v>
      </c>
      <c r="J119" s="476" t="b">
        <v>0</v>
      </c>
      <c r="K119" s="421" t="s">
        <v>10</v>
      </c>
      <c r="L119" s="476" t="b">
        <v>0</v>
      </c>
      <c r="M119" s="694" t="s">
        <v>929</v>
      </c>
      <c r="N119" s="694"/>
      <c r="O119" s="694"/>
      <c r="P119" s="694"/>
      <c r="Q119" s="694"/>
      <c r="R119" s="694"/>
      <c r="S119" s="694"/>
      <c r="T119" s="694"/>
    </row>
    <row r="120" spans="1:20" ht="22.15" customHeight="1" x14ac:dyDescent="0.25">
      <c r="A120" s="423" t="s">
        <v>855</v>
      </c>
      <c r="B120" s="423"/>
      <c r="C120" s="423"/>
      <c r="D120" s="423"/>
      <c r="E120" s="423"/>
      <c r="F120" s="423"/>
      <c r="G120" s="423"/>
      <c r="H120" s="423"/>
      <c r="I120" s="423" t="s">
        <v>11</v>
      </c>
      <c r="J120" s="477" t="b">
        <v>0</v>
      </c>
      <c r="K120" s="423" t="s">
        <v>10</v>
      </c>
      <c r="L120" s="477" t="b">
        <v>0</v>
      </c>
      <c r="M120" s="764" t="s">
        <v>929</v>
      </c>
      <c r="N120" s="764"/>
      <c r="O120" s="764"/>
      <c r="P120" s="764"/>
      <c r="Q120" s="764"/>
      <c r="R120" s="764"/>
      <c r="S120" s="764"/>
      <c r="T120" s="764"/>
    </row>
    <row r="121" spans="1:20" ht="22.15" customHeight="1" x14ac:dyDescent="0.25">
      <c r="A121" s="423" t="s">
        <v>856</v>
      </c>
      <c r="B121" s="423"/>
      <c r="C121" s="423"/>
      <c r="D121" s="423"/>
      <c r="E121" s="423"/>
      <c r="F121" s="423"/>
      <c r="G121" s="423"/>
      <c r="H121" s="423"/>
      <c r="I121" s="423" t="s">
        <v>11</v>
      </c>
      <c r="J121" s="477" t="b">
        <v>0</v>
      </c>
      <c r="K121" s="423" t="s">
        <v>10</v>
      </c>
      <c r="L121" s="477" t="b">
        <v>0</v>
      </c>
      <c r="M121" s="764" t="s">
        <v>929</v>
      </c>
      <c r="N121" s="764"/>
      <c r="O121" s="764"/>
      <c r="P121" s="764"/>
      <c r="Q121" s="764"/>
      <c r="R121" s="764"/>
      <c r="S121" s="764"/>
      <c r="T121" s="764"/>
    </row>
    <row r="122" spans="1:20" ht="18.600000000000001" customHeight="1" x14ac:dyDescent="0.25">
      <c r="A122" s="405"/>
      <c r="B122" s="405"/>
      <c r="C122" s="405"/>
      <c r="D122" s="405"/>
      <c r="E122" s="405"/>
      <c r="F122" s="405"/>
      <c r="G122" s="405"/>
      <c r="H122" s="405"/>
      <c r="I122" s="405"/>
      <c r="J122" s="405"/>
      <c r="K122" s="405"/>
      <c r="L122" s="405"/>
      <c r="M122" s="405"/>
      <c r="N122" s="405"/>
      <c r="O122" s="405"/>
      <c r="P122" s="405"/>
      <c r="Q122" s="405"/>
      <c r="R122" s="405"/>
      <c r="S122" s="405"/>
      <c r="T122" s="405"/>
    </row>
    <row r="123" spans="1:20" ht="18.600000000000001" customHeight="1" x14ac:dyDescent="0.25">
      <c r="A123" s="428" t="s">
        <v>943</v>
      </c>
      <c r="B123" s="405"/>
      <c r="C123" s="405"/>
      <c r="D123" s="405"/>
      <c r="E123" s="405"/>
      <c r="F123" s="405"/>
      <c r="G123" s="405"/>
      <c r="H123" s="405"/>
      <c r="I123" s="405"/>
      <c r="J123" s="405"/>
      <c r="K123" s="405"/>
      <c r="L123" s="405"/>
      <c r="M123" s="405"/>
      <c r="N123" s="405"/>
      <c r="O123" s="405"/>
      <c r="P123" s="405"/>
      <c r="Q123" s="405"/>
      <c r="R123" s="405"/>
      <c r="S123" s="405"/>
      <c r="T123" s="405"/>
    </row>
    <row r="124" spans="1:20" ht="25.9" customHeight="1" x14ac:dyDescent="0.25">
      <c r="A124" s="405"/>
      <c r="B124" s="405"/>
      <c r="C124" s="405"/>
      <c r="D124" s="405"/>
      <c r="E124" s="405"/>
      <c r="F124" s="405"/>
      <c r="G124" s="712" t="s">
        <v>27</v>
      </c>
      <c r="H124" s="713"/>
      <c r="I124" s="712" t="s">
        <v>857</v>
      </c>
      <c r="J124" s="713"/>
      <c r="K124" s="712" t="s">
        <v>30</v>
      </c>
      <c r="L124" s="713"/>
      <c r="M124" s="405"/>
      <c r="N124" s="405"/>
      <c r="O124" s="405"/>
      <c r="P124" s="405"/>
      <c r="Q124" s="405"/>
      <c r="R124" s="405"/>
      <c r="S124" s="405"/>
      <c r="T124" s="405"/>
    </row>
    <row r="125" spans="1:20" ht="18.600000000000001" customHeight="1" x14ac:dyDescent="0.25">
      <c r="B125" s="392"/>
      <c r="C125" s="392"/>
      <c r="D125" s="392"/>
      <c r="E125" s="392"/>
      <c r="F125" s="392"/>
      <c r="G125" s="375" t="s">
        <v>18</v>
      </c>
      <c r="H125" s="376" t="s">
        <v>19</v>
      </c>
      <c r="I125" s="375" t="s">
        <v>18</v>
      </c>
      <c r="J125" s="376" t="s">
        <v>19</v>
      </c>
      <c r="K125" s="375" t="s">
        <v>18</v>
      </c>
      <c r="L125" s="376" t="s">
        <v>19</v>
      </c>
      <c r="M125" s="392"/>
      <c r="N125" s="392"/>
      <c r="O125" s="392"/>
      <c r="P125" s="392"/>
      <c r="Q125" s="392"/>
      <c r="R125" s="392"/>
      <c r="S125" s="392"/>
      <c r="T125" s="392"/>
    </row>
    <row r="126" spans="1:20" ht="18.600000000000001" customHeight="1" x14ac:dyDescent="0.25">
      <c r="B126" s="392"/>
      <c r="C126" s="392"/>
      <c r="D126" s="392"/>
      <c r="E126" s="392"/>
      <c r="F126" s="429" t="s">
        <v>859</v>
      </c>
      <c r="G126" s="503"/>
      <c r="H126" s="504"/>
      <c r="I126" s="503"/>
      <c r="J126" s="505"/>
      <c r="K126" s="506"/>
      <c r="L126" s="505"/>
      <c r="M126" s="392"/>
      <c r="N126" s="392"/>
      <c r="O126" s="392"/>
      <c r="P126" s="392"/>
      <c r="Q126" s="392"/>
      <c r="R126" s="392"/>
      <c r="S126" s="392"/>
      <c r="T126" s="392"/>
    </row>
    <row r="127" spans="1:20" ht="18.600000000000001" customHeight="1" x14ac:dyDescent="0.25">
      <c r="B127" s="392"/>
      <c r="C127" s="392"/>
      <c r="D127" s="392"/>
      <c r="E127" s="392"/>
      <c r="F127" s="392"/>
      <c r="G127" s="712" t="s">
        <v>858</v>
      </c>
      <c r="H127" s="713"/>
      <c r="I127" s="712" t="s">
        <v>858</v>
      </c>
      <c r="J127" s="713"/>
      <c r="K127" s="712" t="s">
        <v>858</v>
      </c>
      <c r="L127" s="713"/>
      <c r="M127" s="392"/>
      <c r="N127" s="392"/>
      <c r="O127" s="392"/>
      <c r="P127" s="392"/>
      <c r="Q127" s="392"/>
      <c r="R127" s="392"/>
      <c r="S127" s="392"/>
      <c r="T127" s="392"/>
    </row>
    <row r="128" spans="1:20" ht="18.600000000000001" customHeight="1" x14ac:dyDescent="0.25">
      <c r="B128" s="392"/>
      <c r="C128" s="392"/>
      <c r="D128" s="392"/>
      <c r="E128" s="392"/>
      <c r="F128" s="430" t="s">
        <v>860</v>
      </c>
      <c r="G128" s="507"/>
      <c r="H128" s="508"/>
      <c r="I128" s="507"/>
      <c r="J128" s="508"/>
      <c r="K128" s="507"/>
      <c r="L128" s="508"/>
      <c r="M128" s="392"/>
      <c r="N128" s="392"/>
      <c r="O128" s="392"/>
      <c r="P128" s="392"/>
      <c r="Q128" s="392"/>
      <c r="R128" s="392"/>
      <c r="S128" s="392"/>
      <c r="T128" s="392"/>
    </row>
    <row r="129" spans="1:20" ht="18.600000000000001" customHeight="1" x14ac:dyDescent="0.25">
      <c r="B129" s="392"/>
      <c r="C129" s="392"/>
      <c r="D129" s="392"/>
      <c r="E129" s="392"/>
      <c r="F129" s="430" t="s">
        <v>861</v>
      </c>
      <c r="G129" s="509"/>
      <c r="H129" s="510"/>
      <c r="I129" s="509"/>
      <c r="J129" s="510"/>
      <c r="K129" s="509"/>
      <c r="L129" s="510"/>
      <c r="M129" s="392"/>
      <c r="N129" s="392"/>
      <c r="O129" s="392"/>
      <c r="P129" s="392"/>
      <c r="Q129" s="392"/>
      <c r="R129" s="392"/>
      <c r="S129" s="392"/>
      <c r="T129" s="392"/>
    </row>
    <row r="130" spans="1:20" ht="18.600000000000001" customHeight="1" x14ac:dyDescent="0.25">
      <c r="B130" s="392"/>
      <c r="C130" s="392"/>
      <c r="D130" s="392"/>
      <c r="E130" s="392"/>
      <c r="F130" s="430" t="s">
        <v>862</v>
      </c>
      <c r="G130" s="511"/>
      <c r="H130" s="512"/>
      <c r="I130" s="511"/>
      <c r="J130" s="512"/>
      <c r="K130" s="511"/>
      <c r="L130" s="512"/>
      <c r="M130" s="392"/>
      <c r="N130" s="392"/>
      <c r="O130" s="392"/>
      <c r="P130" s="392"/>
      <c r="Q130" s="392"/>
      <c r="R130" s="392"/>
      <c r="S130" s="392"/>
      <c r="T130" s="392"/>
    </row>
    <row r="131" spans="1:20" ht="18.600000000000001" customHeight="1" x14ac:dyDescent="0.25">
      <c r="B131" s="392"/>
      <c r="C131" s="392"/>
      <c r="D131" s="392"/>
      <c r="E131" s="392"/>
      <c r="F131" s="431" t="s">
        <v>1001</v>
      </c>
      <c r="G131" s="432">
        <f>SUM(G128:G130)</f>
        <v>0</v>
      </c>
      <c r="H131" s="432">
        <f t="shared" ref="H131:L131" si="5">SUM(H128:H130)</f>
        <v>0</v>
      </c>
      <c r="I131" s="432">
        <f t="shared" si="5"/>
        <v>0</v>
      </c>
      <c r="J131" s="432">
        <f t="shared" si="5"/>
        <v>0</v>
      </c>
      <c r="K131" s="432">
        <f t="shared" si="5"/>
        <v>0</v>
      </c>
      <c r="L131" s="432">
        <f t="shared" si="5"/>
        <v>0</v>
      </c>
      <c r="M131" s="392"/>
      <c r="N131" s="392"/>
      <c r="O131" s="392"/>
      <c r="P131" s="392"/>
      <c r="Q131" s="392"/>
      <c r="R131" s="392"/>
      <c r="S131" s="392"/>
      <c r="T131" s="392"/>
    </row>
    <row r="132" spans="1:20" ht="18.600000000000001" customHeight="1" x14ac:dyDescent="0.25"/>
    <row r="133" spans="1:20" ht="7.5" customHeight="1" x14ac:dyDescent="0.25"/>
    <row r="134" spans="1:20" ht="24.6" customHeight="1" x14ac:dyDescent="0.25">
      <c r="A134" s="698" t="s">
        <v>942</v>
      </c>
      <c r="B134" s="698"/>
      <c r="C134" s="698"/>
      <c r="D134" s="698"/>
      <c r="E134" s="698"/>
      <c r="F134" s="698"/>
      <c r="G134" s="698"/>
      <c r="H134" s="698"/>
      <c r="I134" s="698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</row>
    <row r="135" spans="1:20" ht="18.600000000000001" customHeight="1" x14ac:dyDescent="0.25"/>
    <row r="136" spans="1:20" ht="18.600000000000001" customHeight="1" x14ac:dyDescent="0.25">
      <c r="A136" s="428" t="s">
        <v>944</v>
      </c>
    </row>
    <row r="137" spans="1:20" ht="18.600000000000001" customHeight="1" x14ac:dyDescent="0.25"/>
    <row r="138" spans="1:20" ht="18.600000000000001" customHeight="1" x14ac:dyDescent="0.25">
      <c r="A138" s="421" t="s">
        <v>945</v>
      </c>
      <c r="B138" s="421"/>
      <c r="C138" s="421"/>
      <c r="D138" s="421"/>
      <c r="E138" s="501" t="s">
        <v>733</v>
      </c>
    </row>
    <row r="139" spans="1:20" ht="22.9" customHeight="1" x14ac:dyDescent="0.25">
      <c r="A139" s="772" t="s">
        <v>946</v>
      </c>
      <c r="B139" s="772"/>
      <c r="C139" s="772"/>
      <c r="D139" s="772"/>
      <c r="E139" s="772"/>
      <c r="F139" s="772"/>
      <c r="G139" s="772"/>
      <c r="H139" s="772"/>
      <c r="I139" s="421" t="s">
        <v>11</v>
      </c>
      <c r="J139" s="476" t="b">
        <v>0</v>
      </c>
      <c r="K139" s="421" t="s">
        <v>10</v>
      </c>
      <c r="L139" s="476" t="b">
        <v>0</v>
      </c>
      <c r="M139" s="862" t="s">
        <v>1002</v>
      </c>
      <c r="N139" s="862"/>
      <c r="O139" s="862"/>
      <c r="P139" s="863"/>
      <c r="Q139" s="501" t="s">
        <v>733</v>
      </c>
    </row>
    <row r="140" spans="1:20" ht="30.6" customHeight="1" x14ac:dyDescent="0.25">
      <c r="A140" s="772" t="s">
        <v>947</v>
      </c>
      <c r="B140" s="772"/>
      <c r="C140" s="772"/>
      <c r="D140" s="772"/>
      <c r="E140" s="772"/>
      <c r="F140" s="772"/>
      <c r="G140" s="772"/>
      <c r="H140" s="772"/>
      <c r="I140" s="421" t="s">
        <v>11</v>
      </c>
      <c r="J140" s="476" t="b">
        <v>0</v>
      </c>
      <c r="K140" s="421" t="s">
        <v>10</v>
      </c>
      <c r="L140" s="476" t="b">
        <v>0</v>
      </c>
      <c r="M140" s="862" t="s">
        <v>1003</v>
      </c>
      <c r="N140" s="862"/>
      <c r="O140" s="862"/>
      <c r="P140" s="863"/>
      <c r="Q140" s="516" t="s">
        <v>863</v>
      </c>
    </row>
    <row r="141" spans="1:20" ht="30.6" customHeight="1" x14ac:dyDescent="0.25">
      <c r="A141" s="772" t="s">
        <v>948</v>
      </c>
      <c r="B141" s="772"/>
      <c r="C141" s="772"/>
      <c r="D141" s="772"/>
      <c r="E141" s="772"/>
      <c r="F141" s="772"/>
      <c r="G141" s="772"/>
      <c r="H141" s="772"/>
      <c r="I141" s="421" t="s">
        <v>11</v>
      </c>
      <c r="J141" s="476" t="b">
        <v>0</v>
      </c>
      <c r="K141" s="421" t="s">
        <v>10</v>
      </c>
      <c r="L141" s="476" t="b">
        <v>0</v>
      </c>
      <c r="M141" s="862" t="s">
        <v>1003</v>
      </c>
      <c r="N141" s="862"/>
      <c r="O141" s="862"/>
      <c r="P141" s="863"/>
      <c r="Q141" s="516" t="s">
        <v>863</v>
      </c>
    </row>
    <row r="142" spans="1:20" ht="18.600000000000001" customHeight="1" x14ac:dyDescent="0.25">
      <c r="M142"/>
    </row>
    <row r="143" spans="1:20" ht="18.600000000000001" customHeight="1" x14ac:dyDescent="0.25">
      <c r="A143" s="428" t="s">
        <v>949</v>
      </c>
    </row>
    <row r="144" spans="1:20" ht="18.600000000000001" customHeight="1" x14ac:dyDescent="0.25">
      <c r="A144" s="405"/>
      <c r="B144" s="405"/>
      <c r="C144" s="405"/>
      <c r="D144" s="405"/>
      <c r="E144" s="405"/>
      <c r="F144" s="405"/>
      <c r="H144" s="774" t="s">
        <v>864</v>
      </c>
      <c r="I144" s="775"/>
      <c r="J144" s="774" t="s">
        <v>865</v>
      </c>
      <c r="K144" s="775"/>
      <c r="L144" s="774" t="s">
        <v>866</v>
      </c>
      <c r="M144" s="775"/>
      <c r="N144" s="778" t="s">
        <v>867</v>
      </c>
      <c r="O144" s="778"/>
      <c r="P144" s="778"/>
      <c r="Q144" s="778" t="s">
        <v>868</v>
      </c>
      <c r="R144" s="778"/>
      <c r="S144" s="778"/>
      <c r="T144" s="405"/>
    </row>
    <row r="145" spans="1:20" ht="18.600000000000001" customHeight="1" x14ac:dyDescent="0.25">
      <c r="B145" s="405"/>
      <c r="C145" s="405"/>
      <c r="D145" s="405"/>
      <c r="E145" s="405"/>
      <c r="F145" s="405"/>
      <c r="G145" s="405"/>
      <c r="H145" s="776"/>
      <c r="I145" s="777"/>
      <c r="J145" s="776"/>
      <c r="K145" s="777"/>
      <c r="L145" s="776"/>
      <c r="M145" s="777"/>
      <c r="N145" s="778"/>
      <c r="O145" s="778"/>
      <c r="P145" s="778"/>
      <c r="Q145" s="778"/>
      <c r="R145" s="778"/>
      <c r="S145" s="778"/>
      <c r="T145" s="405"/>
    </row>
    <row r="146" spans="1:20" ht="24" customHeight="1" x14ac:dyDescent="0.25">
      <c r="A146" s="811" t="s">
        <v>950</v>
      </c>
      <c r="B146" s="812"/>
      <c r="C146" s="812"/>
      <c r="D146" s="812"/>
      <c r="E146" s="812"/>
      <c r="F146" s="812"/>
      <c r="G146" s="813"/>
      <c r="H146" s="779"/>
      <c r="I146" s="781"/>
      <c r="J146" s="779"/>
      <c r="K146" s="781"/>
      <c r="L146" s="779"/>
      <c r="M146" s="781"/>
      <c r="N146" s="779"/>
      <c r="O146" s="780"/>
      <c r="P146" s="781"/>
      <c r="Q146" s="779"/>
      <c r="R146" s="780"/>
      <c r="S146" s="781"/>
      <c r="T146" s="405"/>
    </row>
    <row r="147" spans="1:20" ht="22.5" customHeight="1" x14ac:dyDescent="0.25">
      <c r="A147" s="811" t="s">
        <v>951</v>
      </c>
      <c r="B147" s="812"/>
      <c r="C147" s="812"/>
      <c r="D147" s="812"/>
      <c r="E147" s="812"/>
      <c r="F147" s="812"/>
      <c r="G147" s="813"/>
      <c r="H147" s="779"/>
      <c r="I147" s="781"/>
      <c r="J147" s="779"/>
      <c r="K147" s="781"/>
      <c r="L147" s="779"/>
      <c r="M147" s="781"/>
      <c r="N147" s="779"/>
      <c r="O147" s="780"/>
      <c r="P147" s="781"/>
      <c r="Q147" s="779"/>
      <c r="R147" s="780"/>
      <c r="S147" s="781"/>
      <c r="T147" s="405"/>
    </row>
    <row r="148" spans="1:20" ht="18.600000000000001" customHeight="1" x14ac:dyDescent="0.25">
      <c r="B148" s="435"/>
      <c r="C148" s="435"/>
      <c r="D148" s="435"/>
      <c r="E148" s="435"/>
      <c r="F148" s="435"/>
      <c r="G148" s="435"/>
      <c r="H148" s="435"/>
      <c r="I148" s="435"/>
      <c r="J148" s="435"/>
      <c r="K148" s="435"/>
      <c r="L148" s="436"/>
      <c r="M148" s="436"/>
      <c r="N148" s="436"/>
      <c r="O148" s="436"/>
      <c r="P148" s="435"/>
      <c r="Q148" s="435"/>
      <c r="R148" s="435"/>
      <c r="S148" s="435"/>
    </row>
    <row r="149" spans="1:20" ht="18.600000000000001" customHeight="1" x14ac:dyDescent="0.25">
      <c r="A149" s="865" t="s">
        <v>952</v>
      </c>
      <c r="B149" s="865"/>
      <c r="C149" s="865"/>
      <c r="D149" s="865"/>
      <c r="E149" s="865"/>
      <c r="F149" s="865"/>
      <c r="G149" s="865"/>
      <c r="H149" s="864" t="s">
        <v>1013</v>
      </c>
      <c r="I149" s="864"/>
      <c r="J149" s="864"/>
      <c r="K149" s="864"/>
      <c r="L149" s="864"/>
      <c r="M149" s="864"/>
      <c r="N149" s="864"/>
      <c r="O149" s="864"/>
      <c r="P149" s="864"/>
      <c r="Q149" s="864"/>
      <c r="R149" s="864"/>
      <c r="S149" s="864"/>
    </row>
    <row r="150" spans="1:20" ht="18.600000000000001" customHeight="1" x14ac:dyDescent="0.25"/>
    <row r="151" spans="1:20" ht="18.600000000000001" customHeight="1" x14ac:dyDescent="0.25">
      <c r="A151" s="428" t="s">
        <v>953</v>
      </c>
      <c r="G151" s="405" t="s">
        <v>11</v>
      </c>
      <c r="H151" s="479" t="b">
        <v>0</v>
      </c>
      <c r="I151" s="405" t="s">
        <v>10</v>
      </c>
      <c r="J151" s="479" t="b">
        <v>0</v>
      </c>
    </row>
    <row r="152" spans="1:20" ht="18.600000000000001" customHeight="1" x14ac:dyDescent="0.25"/>
    <row r="153" spans="1:20" ht="18.600000000000001" customHeight="1" x14ac:dyDescent="0.25">
      <c r="H153" s="782" t="s">
        <v>869</v>
      </c>
      <c r="I153" s="783"/>
      <c r="J153" s="783"/>
      <c r="K153" s="784"/>
      <c r="L153" s="782" t="s">
        <v>870</v>
      </c>
      <c r="M153" s="783"/>
      <c r="N153" s="783"/>
      <c r="O153" s="784"/>
    </row>
    <row r="154" spans="1:20" ht="25.5" customHeight="1" x14ac:dyDescent="0.25">
      <c r="H154" s="785" t="s">
        <v>956</v>
      </c>
      <c r="I154" s="786"/>
      <c r="J154" s="786" t="s">
        <v>30</v>
      </c>
      <c r="K154" s="787"/>
      <c r="L154" s="785" t="s">
        <v>956</v>
      </c>
      <c r="M154" s="786"/>
      <c r="N154" s="786" t="s">
        <v>30</v>
      </c>
      <c r="O154" s="787"/>
    </row>
    <row r="155" spans="1:20" ht="18.600000000000001" customHeight="1" x14ac:dyDescent="0.25">
      <c r="D155" s="437"/>
      <c r="E155" s="437"/>
      <c r="F155" s="520"/>
      <c r="G155" s="438" t="s">
        <v>871</v>
      </c>
      <c r="H155" s="788"/>
      <c r="I155" s="789"/>
      <c r="J155" s="795"/>
      <c r="K155" s="796"/>
      <c r="L155" s="788"/>
      <c r="M155" s="789"/>
      <c r="N155" s="795"/>
      <c r="O155" s="796"/>
    </row>
    <row r="156" spans="1:20" ht="18.600000000000001" customHeight="1" x14ac:dyDescent="0.25">
      <c r="C156" s="437"/>
      <c r="D156" s="437"/>
      <c r="E156" s="437"/>
      <c r="F156" s="437"/>
      <c r="G156" s="438" t="s">
        <v>872</v>
      </c>
      <c r="H156" s="788"/>
      <c r="I156" s="789"/>
      <c r="J156" s="795"/>
      <c r="K156" s="796"/>
      <c r="L156" s="788"/>
      <c r="M156" s="789"/>
      <c r="N156" s="795"/>
      <c r="O156" s="796"/>
    </row>
    <row r="157" spans="1:20" ht="18.600000000000001" customHeight="1" x14ac:dyDescent="0.25"/>
    <row r="158" spans="1:20" ht="18.600000000000001" customHeight="1" x14ac:dyDescent="0.25"/>
    <row r="159" spans="1:20" ht="18.600000000000001" customHeight="1" x14ac:dyDescent="0.25">
      <c r="A159" s="428" t="s">
        <v>954</v>
      </c>
      <c r="F159" s="405" t="s">
        <v>11</v>
      </c>
      <c r="G159" s="479" t="b">
        <v>0</v>
      </c>
      <c r="H159" s="405" t="s">
        <v>10</v>
      </c>
      <c r="I159" s="479" t="b">
        <v>0</v>
      </c>
      <c r="K159" s="404"/>
      <c r="M159" s="430" t="s">
        <v>1002</v>
      </c>
      <c r="N159" s="501" t="s">
        <v>733</v>
      </c>
    </row>
    <row r="160" spans="1:20" ht="18.600000000000001" customHeight="1" x14ac:dyDescent="0.25"/>
    <row r="161" spans="1:20" ht="25.15" customHeight="1" x14ac:dyDescent="0.25">
      <c r="A161" s="698" t="s">
        <v>955</v>
      </c>
      <c r="B161" s="698"/>
      <c r="C161" s="698"/>
      <c r="D161" s="698"/>
      <c r="E161" s="698"/>
      <c r="F161" s="698"/>
      <c r="G161" s="698"/>
      <c r="H161" s="698"/>
      <c r="I161" s="698"/>
      <c r="J161" s="698"/>
      <c r="K161" s="698"/>
      <c r="L161" s="698"/>
      <c r="M161" s="698"/>
      <c r="N161" s="698"/>
      <c r="O161" s="698"/>
      <c r="P161" s="698"/>
      <c r="Q161" s="698"/>
      <c r="R161" s="698"/>
      <c r="S161" s="698"/>
      <c r="T161" s="698"/>
    </row>
    <row r="162" spans="1:20" ht="18.600000000000001" customHeight="1" x14ac:dyDescent="0.25">
      <c r="A162" s="439"/>
      <c r="B162" s="392"/>
      <c r="C162" s="392"/>
      <c r="D162" s="392"/>
      <c r="E162" s="392"/>
      <c r="F162" s="392"/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2"/>
    </row>
    <row r="163" spans="1:20" ht="18.600000000000001" customHeight="1" x14ac:dyDescent="0.25">
      <c r="A163" s="439" t="s">
        <v>967</v>
      </c>
      <c r="B163" s="392"/>
      <c r="C163" s="392"/>
      <c r="D163" s="392"/>
      <c r="E163" s="392"/>
      <c r="F163" s="392"/>
      <c r="G163" s="392"/>
      <c r="H163" s="392"/>
      <c r="I163" s="392"/>
      <c r="J163" s="392"/>
      <c r="K163" s="392"/>
      <c r="L163" s="392"/>
      <c r="M163" s="392"/>
      <c r="N163" s="392"/>
      <c r="O163" s="392"/>
      <c r="P163" s="392"/>
      <c r="Q163" s="392"/>
      <c r="R163" s="392"/>
      <c r="S163" s="392"/>
      <c r="T163" s="392"/>
    </row>
    <row r="164" spans="1:20" ht="18.600000000000001" customHeight="1" x14ac:dyDescent="0.25">
      <c r="A164" s="440" t="s">
        <v>957</v>
      </c>
      <c r="B164" s="392"/>
      <c r="C164" s="392"/>
      <c r="D164" s="392"/>
      <c r="E164" s="392"/>
      <c r="F164" s="392"/>
      <c r="G164" s="392"/>
      <c r="H164" s="392"/>
      <c r="I164" s="392"/>
      <c r="J164" s="392"/>
      <c r="K164" s="392"/>
      <c r="L164" s="392"/>
      <c r="M164" s="392"/>
      <c r="N164" s="392"/>
      <c r="O164" s="392"/>
      <c r="P164" s="392"/>
      <c r="Q164" s="392"/>
      <c r="R164" s="392"/>
      <c r="S164" s="392"/>
      <c r="T164" s="392"/>
    </row>
    <row r="165" spans="1:20" ht="18.600000000000001" customHeight="1" x14ac:dyDescent="0.25">
      <c r="A165" s="440" t="s">
        <v>958</v>
      </c>
      <c r="B165" s="392"/>
      <c r="C165" s="392"/>
      <c r="D165" s="392"/>
      <c r="E165" s="392"/>
      <c r="F165" s="392"/>
      <c r="G165" s="392"/>
      <c r="H165" s="392"/>
      <c r="I165" s="392"/>
      <c r="J165" s="392"/>
      <c r="K165" s="392"/>
      <c r="L165" s="392"/>
      <c r="M165" s="392"/>
      <c r="N165" s="392"/>
      <c r="O165" s="392"/>
      <c r="P165" s="392"/>
      <c r="Q165" s="392"/>
      <c r="R165" s="392"/>
      <c r="S165" s="392"/>
      <c r="T165" s="392"/>
    </row>
    <row r="166" spans="1:20" ht="18.600000000000001" customHeight="1" x14ac:dyDescent="0.25">
      <c r="A166" s="392"/>
      <c r="B166" s="392"/>
      <c r="C166" s="392"/>
      <c r="D166" s="392"/>
      <c r="E166" s="392"/>
      <c r="F166" s="392"/>
      <c r="G166" s="392"/>
      <c r="H166" s="392"/>
      <c r="I166" s="392"/>
      <c r="J166" s="392"/>
      <c r="K166" s="392"/>
      <c r="L166" s="791" t="s">
        <v>873</v>
      </c>
      <c r="M166" s="792"/>
      <c r="N166" s="791" t="s">
        <v>30</v>
      </c>
      <c r="O166" s="792"/>
      <c r="P166" s="392"/>
      <c r="Q166" s="392"/>
      <c r="R166" s="392"/>
      <c r="S166" s="392"/>
      <c r="T166" s="392"/>
    </row>
    <row r="167" spans="1:20" ht="18.600000000000001" customHeight="1" x14ac:dyDescent="0.25">
      <c r="A167" s="802" t="s">
        <v>959</v>
      </c>
      <c r="B167" s="802"/>
      <c r="C167" s="802"/>
      <c r="D167" s="802"/>
      <c r="E167" s="802"/>
      <c r="F167" s="802"/>
      <c r="G167" s="434"/>
      <c r="H167" s="434"/>
      <c r="I167" s="434"/>
      <c r="J167" s="434"/>
      <c r="K167" s="441" t="s">
        <v>874</v>
      </c>
      <c r="L167" s="793"/>
      <c r="M167" s="793"/>
      <c r="N167" s="793"/>
      <c r="O167" s="793"/>
      <c r="P167" s="392"/>
      <c r="Q167" s="392"/>
      <c r="R167" s="392"/>
      <c r="S167" s="392"/>
      <c r="T167" s="392"/>
    </row>
    <row r="168" spans="1:20" ht="18.600000000000001" customHeight="1" x14ac:dyDescent="0.25">
      <c r="A168" s="433" t="s">
        <v>960</v>
      </c>
      <c r="B168" s="434"/>
      <c r="C168" s="434"/>
      <c r="D168" s="434"/>
      <c r="E168" s="434"/>
      <c r="F168" s="434"/>
      <c r="G168" s="434"/>
      <c r="H168" s="434"/>
      <c r="I168" s="434"/>
      <c r="J168" s="434"/>
      <c r="K168" s="442"/>
      <c r="L168" s="794"/>
      <c r="M168" s="794"/>
      <c r="N168" s="794"/>
      <c r="O168" s="794"/>
      <c r="P168" s="392"/>
      <c r="Q168" s="392"/>
      <c r="R168" s="392"/>
      <c r="S168" s="392"/>
      <c r="T168" s="392"/>
    </row>
    <row r="169" spans="1:20" ht="18.600000000000001" customHeight="1" x14ac:dyDescent="0.25">
      <c r="A169" s="797" t="s">
        <v>875</v>
      </c>
      <c r="B169" s="798"/>
      <c r="C169" s="798"/>
      <c r="D169" s="798"/>
      <c r="E169" s="798"/>
      <c r="F169" s="798"/>
      <c r="G169" s="443" t="s">
        <v>10</v>
      </c>
      <c r="H169" s="483" t="b">
        <v>0</v>
      </c>
      <c r="I169" s="444" t="s">
        <v>11</v>
      </c>
      <c r="J169" s="480" t="b">
        <v>0</v>
      </c>
      <c r="K169" s="445" t="s">
        <v>874</v>
      </c>
      <c r="L169" s="804"/>
      <c r="M169" s="804"/>
      <c r="N169" s="793"/>
      <c r="O169" s="793"/>
      <c r="P169" s="392"/>
      <c r="Q169" s="392"/>
      <c r="R169" s="392"/>
      <c r="S169" s="392"/>
      <c r="T169" s="392"/>
    </row>
    <row r="170" spans="1:20" ht="18.600000000000001" customHeight="1" x14ac:dyDescent="0.25">
      <c r="A170" s="797" t="s">
        <v>876</v>
      </c>
      <c r="B170" s="798"/>
      <c r="C170" s="798"/>
      <c r="D170" s="798"/>
      <c r="E170" s="798"/>
      <c r="F170" s="798"/>
      <c r="G170" s="443" t="s">
        <v>10</v>
      </c>
      <c r="H170" s="483" t="b">
        <v>0</v>
      </c>
      <c r="I170" s="444" t="s">
        <v>11</v>
      </c>
      <c r="J170" s="480" t="b">
        <v>0</v>
      </c>
      <c r="K170" s="441" t="s">
        <v>874</v>
      </c>
      <c r="L170" s="793"/>
      <c r="M170" s="793"/>
      <c r="N170" s="793"/>
      <c r="O170" s="793"/>
      <c r="P170" s="392"/>
      <c r="Q170" s="392"/>
      <c r="R170" s="392"/>
      <c r="S170" s="392"/>
      <c r="T170" s="392"/>
    </row>
    <row r="171" spans="1:20" ht="18.600000000000001" customHeight="1" x14ac:dyDescent="0.25">
      <c r="A171" s="799" t="s">
        <v>961</v>
      </c>
      <c r="B171" s="800"/>
      <c r="C171" s="800"/>
      <c r="D171" s="800"/>
      <c r="E171" s="800"/>
      <c r="F171" s="800"/>
      <c r="G171" s="446"/>
      <c r="H171" s="481"/>
      <c r="I171" s="446"/>
      <c r="J171" s="481"/>
      <c r="K171" s="447" t="s">
        <v>877</v>
      </c>
      <c r="L171" s="790"/>
      <c r="M171" s="790"/>
      <c r="N171" s="790"/>
      <c r="O171" s="790"/>
      <c r="P171" s="392"/>
      <c r="Q171" s="392"/>
      <c r="R171" s="392"/>
      <c r="S171" s="392"/>
      <c r="T171" s="392"/>
    </row>
    <row r="172" spans="1:20" ht="18.600000000000001" customHeight="1" x14ac:dyDescent="0.25">
      <c r="A172" s="797" t="s">
        <v>878</v>
      </c>
      <c r="B172" s="798"/>
      <c r="C172" s="798"/>
      <c r="D172" s="798"/>
      <c r="E172" s="798"/>
      <c r="F172" s="798"/>
      <c r="G172" s="443" t="s">
        <v>10</v>
      </c>
      <c r="H172" s="483" t="b">
        <v>0</v>
      </c>
      <c r="I172" s="444" t="s">
        <v>11</v>
      </c>
      <c r="J172" s="480" t="b">
        <v>0</v>
      </c>
      <c r="K172" s="441" t="s">
        <v>874</v>
      </c>
      <c r="L172" s="793"/>
      <c r="M172" s="793"/>
      <c r="N172" s="793"/>
      <c r="O172" s="793"/>
      <c r="P172" s="392"/>
      <c r="Q172" s="392"/>
      <c r="R172" s="392"/>
      <c r="S172" s="392"/>
      <c r="T172" s="392"/>
    </row>
    <row r="173" spans="1:20" ht="31.9" customHeight="1" x14ac:dyDescent="0.25">
      <c r="A173" s="797" t="s">
        <v>962</v>
      </c>
      <c r="B173" s="798"/>
      <c r="C173" s="798"/>
      <c r="D173" s="798"/>
      <c r="E173" s="798"/>
      <c r="F173" s="798"/>
      <c r="G173" s="443" t="s">
        <v>10</v>
      </c>
      <c r="H173" s="483" t="b">
        <v>0</v>
      </c>
      <c r="I173" s="444" t="s">
        <v>11</v>
      </c>
      <c r="J173" s="480" t="b">
        <v>0</v>
      </c>
      <c r="K173" s="441" t="s">
        <v>874</v>
      </c>
      <c r="L173" s="793"/>
      <c r="M173" s="793"/>
      <c r="N173" s="793"/>
      <c r="O173" s="793"/>
      <c r="P173" s="392"/>
      <c r="Q173" s="392"/>
      <c r="R173" s="392"/>
      <c r="S173" s="392"/>
      <c r="T173" s="392"/>
    </row>
    <row r="174" spans="1:20" ht="18.600000000000001" customHeight="1" x14ac:dyDescent="0.25">
      <c r="A174" s="797" t="s">
        <v>963</v>
      </c>
      <c r="B174" s="798"/>
      <c r="C174" s="798"/>
      <c r="D174" s="798"/>
      <c r="E174" s="798"/>
      <c r="F174" s="798"/>
      <c r="G174" s="443" t="s">
        <v>10</v>
      </c>
      <c r="H174" s="483" t="b">
        <v>0</v>
      </c>
      <c r="I174" s="444" t="s">
        <v>11</v>
      </c>
      <c r="J174" s="480" t="b">
        <v>0</v>
      </c>
      <c r="K174" s="441" t="s">
        <v>874</v>
      </c>
      <c r="L174" s="793"/>
      <c r="M174" s="793"/>
      <c r="N174" s="793"/>
      <c r="O174" s="793"/>
      <c r="P174" s="392"/>
      <c r="Q174" s="392"/>
      <c r="R174" s="392"/>
      <c r="S174" s="392"/>
      <c r="T174" s="392"/>
    </row>
    <row r="175" spans="1:20" ht="18.600000000000001" customHeight="1" x14ac:dyDescent="0.25">
      <c r="A175" s="797" t="s">
        <v>879</v>
      </c>
      <c r="B175" s="798"/>
      <c r="C175" s="798"/>
      <c r="D175" s="798"/>
      <c r="E175" s="798"/>
      <c r="F175" s="798"/>
      <c r="G175" s="443" t="s">
        <v>10</v>
      </c>
      <c r="H175" s="483" t="b">
        <v>0</v>
      </c>
      <c r="I175" s="444" t="s">
        <v>11</v>
      </c>
      <c r="J175" s="480" t="b">
        <v>0</v>
      </c>
      <c r="K175" s="441" t="s">
        <v>874</v>
      </c>
      <c r="L175" s="793"/>
      <c r="M175" s="793"/>
      <c r="N175" s="793"/>
      <c r="O175" s="793"/>
      <c r="P175" s="392"/>
      <c r="Q175" s="392"/>
      <c r="R175" s="392"/>
      <c r="S175" s="392"/>
      <c r="T175" s="392"/>
    </row>
    <row r="176" spans="1:20" ht="18.600000000000001" customHeight="1" x14ac:dyDescent="0.25">
      <c r="A176" s="797" t="s">
        <v>880</v>
      </c>
      <c r="B176" s="798"/>
      <c r="C176" s="798"/>
      <c r="D176" s="798"/>
      <c r="E176" s="798"/>
      <c r="F176" s="798"/>
      <c r="G176" s="443" t="s">
        <v>10</v>
      </c>
      <c r="H176" s="483" t="b">
        <v>0</v>
      </c>
      <c r="I176" s="444" t="s">
        <v>11</v>
      </c>
      <c r="J176" s="480" t="b">
        <v>0</v>
      </c>
      <c r="K176" s="441" t="s">
        <v>874</v>
      </c>
      <c r="L176" s="793"/>
      <c r="M176" s="793"/>
      <c r="N176" s="793"/>
      <c r="O176" s="793"/>
      <c r="P176" s="392"/>
      <c r="Q176" s="392"/>
      <c r="R176" s="392"/>
      <c r="S176" s="392"/>
      <c r="T176" s="392"/>
    </row>
    <row r="177" spans="1:20" ht="31.9" customHeight="1" x14ac:dyDescent="0.25">
      <c r="A177" s="797" t="s">
        <v>964</v>
      </c>
      <c r="B177" s="798"/>
      <c r="C177" s="798"/>
      <c r="D177" s="798"/>
      <c r="E177" s="798"/>
      <c r="F177" s="798"/>
      <c r="G177" s="448" t="s">
        <v>10</v>
      </c>
      <c r="H177" s="484" t="b">
        <v>0</v>
      </c>
      <c r="I177" s="434" t="s">
        <v>11</v>
      </c>
      <c r="J177" s="482" t="b">
        <v>0</v>
      </c>
      <c r="K177" s="449" t="s">
        <v>874</v>
      </c>
      <c r="L177" s="803"/>
      <c r="M177" s="803"/>
      <c r="N177" s="793"/>
      <c r="O177" s="793"/>
      <c r="P177" s="392"/>
      <c r="Q177" s="392"/>
      <c r="R177" s="392"/>
      <c r="S177" s="392"/>
      <c r="T177" s="392"/>
    </row>
    <row r="178" spans="1:20" ht="18.600000000000001" customHeight="1" x14ac:dyDescent="0.25">
      <c r="A178" s="414" t="s">
        <v>881</v>
      </c>
      <c r="B178" s="392"/>
      <c r="C178" s="392"/>
      <c r="D178" s="392"/>
      <c r="E178" s="392"/>
      <c r="F178" s="392"/>
      <c r="G178" s="392"/>
      <c r="H178" s="392"/>
      <c r="I178" s="392"/>
      <c r="J178" s="392"/>
      <c r="K178" s="392"/>
      <c r="L178" s="392"/>
      <c r="M178" s="392"/>
      <c r="N178" s="392"/>
      <c r="O178" s="392"/>
      <c r="P178" s="392"/>
      <c r="Q178" s="392"/>
      <c r="R178" s="392"/>
      <c r="S178" s="392"/>
      <c r="T178" s="392"/>
    </row>
    <row r="179" spans="1:20" ht="43.9" customHeight="1" x14ac:dyDescent="0.25">
      <c r="A179" s="801" t="s">
        <v>971</v>
      </c>
      <c r="B179" s="801"/>
      <c r="C179" s="801"/>
      <c r="D179" s="801"/>
      <c r="E179" s="801"/>
      <c r="F179" s="801"/>
      <c r="G179" s="801"/>
      <c r="H179" s="801"/>
      <c r="I179" s="801"/>
      <c r="J179" s="801"/>
      <c r="K179" s="801"/>
      <c r="L179" s="801"/>
      <c r="M179" s="801"/>
      <c r="N179" s="801"/>
      <c r="O179" s="801"/>
      <c r="P179" s="392"/>
      <c r="Q179" s="392"/>
      <c r="R179" s="392"/>
      <c r="S179" s="392"/>
      <c r="T179" s="392"/>
    </row>
    <row r="180" spans="1:20" ht="18.600000000000001" customHeight="1" x14ac:dyDescent="0.25">
      <c r="A180" s="801" t="s">
        <v>966</v>
      </c>
      <c r="B180" s="801"/>
      <c r="C180" s="801"/>
      <c r="D180" s="801"/>
      <c r="E180" s="801"/>
      <c r="F180" s="801"/>
      <c r="G180" s="801"/>
      <c r="H180" s="801"/>
      <c r="I180" s="801"/>
      <c r="J180" s="801"/>
      <c r="K180" s="801"/>
      <c r="L180" s="801"/>
      <c r="M180" s="801"/>
      <c r="N180" s="801"/>
      <c r="O180" s="801"/>
      <c r="P180" s="392"/>
      <c r="Q180" s="392"/>
      <c r="R180" s="392"/>
      <c r="S180" s="392"/>
      <c r="T180" s="392"/>
    </row>
    <row r="181" spans="1:20" ht="18.600000000000001" customHeight="1" x14ac:dyDescent="0.25">
      <c r="A181" s="801" t="s">
        <v>965</v>
      </c>
      <c r="B181" s="801"/>
      <c r="C181" s="801"/>
      <c r="D181" s="801"/>
      <c r="E181" s="801"/>
      <c r="F181" s="801"/>
      <c r="G181" s="801"/>
      <c r="H181" s="801"/>
      <c r="I181" s="801"/>
      <c r="J181" s="801"/>
      <c r="K181" s="801"/>
      <c r="L181" s="801"/>
      <c r="M181" s="801"/>
      <c r="N181" s="801"/>
      <c r="O181" s="801"/>
      <c r="P181" s="392"/>
      <c r="Q181" s="392"/>
      <c r="R181" s="392"/>
      <c r="S181" s="392"/>
      <c r="T181" s="392"/>
    </row>
    <row r="182" spans="1:20" ht="18.600000000000001" customHeight="1" x14ac:dyDescent="0.25">
      <c r="A182" s="450"/>
      <c r="B182" s="450"/>
      <c r="C182" s="450"/>
      <c r="D182" s="450"/>
      <c r="E182" s="450"/>
      <c r="F182" s="450"/>
      <c r="G182" s="450"/>
      <c r="H182" s="450"/>
      <c r="I182" s="450"/>
      <c r="J182" s="450"/>
      <c r="K182" s="450"/>
      <c r="L182" s="450"/>
      <c r="M182" s="450"/>
      <c r="N182" s="450"/>
      <c r="O182" s="450"/>
      <c r="P182" s="392"/>
      <c r="Q182" s="392"/>
      <c r="R182" s="392"/>
      <c r="S182" s="392"/>
      <c r="T182" s="392"/>
    </row>
    <row r="183" spans="1:20" ht="18.600000000000001" customHeight="1" x14ac:dyDescent="0.25">
      <c r="A183" s="439" t="s">
        <v>968</v>
      </c>
      <c r="B183" s="392"/>
      <c r="C183" s="392"/>
      <c r="D183" s="392"/>
      <c r="E183" s="392"/>
      <c r="F183" s="392"/>
      <c r="G183" s="392"/>
      <c r="H183" s="392"/>
      <c r="I183" s="392"/>
      <c r="J183" s="392"/>
      <c r="K183" s="392"/>
      <c r="L183" s="392"/>
      <c r="M183" s="392"/>
      <c r="N183" s="392"/>
      <c r="O183" s="392"/>
      <c r="P183" s="392"/>
      <c r="Q183" s="392"/>
      <c r="R183" s="392"/>
      <c r="S183" s="392"/>
      <c r="T183" s="392"/>
    </row>
    <row r="184" spans="1:20" ht="18.600000000000001" customHeight="1" x14ac:dyDescent="0.25">
      <c r="A184" s="451" t="s">
        <v>969</v>
      </c>
      <c r="B184" s="392"/>
      <c r="C184" s="392"/>
      <c r="D184" s="392"/>
      <c r="E184" s="392"/>
      <c r="F184" s="392"/>
      <c r="G184" s="392"/>
      <c r="H184" s="392"/>
      <c r="I184" s="392"/>
      <c r="J184" s="392"/>
      <c r="K184" s="392"/>
      <c r="L184" s="392"/>
      <c r="M184" s="392"/>
      <c r="N184" s="392"/>
      <c r="O184" s="392"/>
      <c r="P184" s="392"/>
      <c r="Q184" s="392"/>
      <c r="R184" s="392"/>
      <c r="S184" s="392"/>
      <c r="T184" s="392"/>
    </row>
    <row r="185" spans="1:20" ht="18.600000000000001" customHeight="1" x14ac:dyDescent="0.25">
      <c r="A185" s="392"/>
      <c r="B185" s="392"/>
      <c r="C185" s="392"/>
      <c r="D185" s="392"/>
      <c r="E185" s="392"/>
      <c r="F185" s="392"/>
      <c r="G185" s="392"/>
      <c r="H185" s="392"/>
      <c r="I185" s="392"/>
      <c r="J185" s="392"/>
      <c r="K185" s="392"/>
      <c r="L185" s="791" t="s">
        <v>873</v>
      </c>
      <c r="M185" s="792"/>
      <c r="N185" s="791" t="s">
        <v>30</v>
      </c>
      <c r="O185" s="792"/>
      <c r="P185" s="392"/>
      <c r="Q185" s="392"/>
      <c r="R185" s="392"/>
      <c r="S185" s="392"/>
      <c r="T185" s="392"/>
    </row>
    <row r="186" spans="1:20" ht="18.600000000000001" customHeight="1" x14ac:dyDescent="0.25">
      <c r="A186" s="807" t="s">
        <v>970</v>
      </c>
      <c r="B186" s="808"/>
      <c r="C186" s="808"/>
      <c r="D186" s="808"/>
      <c r="E186" s="808"/>
      <c r="F186" s="809"/>
      <c r="G186" s="443" t="s">
        <v>10</v>
      </c>
      <c r="H186" s="483" t="b">
        <v>0</v>
      </c>
      <c r="I186" s="444" t="s">
        <v>11</v>
      </c>
      <c r="J186" s="485" t="b">
        <v>0</v>
      </c>
      <c r="K186" s="441" t="s">
        <v>874</v>
      </c>
      <c r="L186" s="793"/>
      <c r="M186" s="793"/>
      <c r="N186" s="793"/>
      <c r="O186" s="793"/>
      <c r="P186" s="392"/>
      <c r="Q186" s="392"/>
      <c r="R186" s="392"/>
      <c r="S186" s="392"/>
      <c r="T186" s="392"/>
    </row>
    <row r="187" spans="1:20" ht="29.45" customHeight="1" x14ac:dyDescent="0.25">
      <c r="A187" s="811" t="s">
        <v>882</v>
      </c>
      <c r="B187" s="812"/>
      <c r="C187" s="812"/>
      <c r="D187" s="812"/>
      <c r="E187" s="812"/>
      <c r="F187" s="813"/>
      <c r="G187" s="448" t="s">
        <v>10</v>
      </c>
      <c r="H187" s="484" t="b">
        <v>0</v>
      </c>
      <c r="I187" s="434" t="s">
        <v>11</v>
      </c>
      <c r="J187" s="482" t="b">
        <v>0</v>
      </c>
      <c r="K187" s="441" t="s">
        <v>874</v>
      </c>
      <c r="L187" s="793"/>
      <c r="M187" s="793"/>
      <c r="N187" s="793"/>
      <c r="O187" s="793"/>
      <c r="P187" s="392"/>
      <c r="Q187" s="392"/>
      <c r="R187" s="392"/>
      <c r="S187" s="392"/>
      <c r="T187" s="392"/>
    </row>
    <row r="188" spans="1:20" ht="18.600000000000001" customHeight="1" x14ac:dyDescent="0.25">
      <c r="A188" s="414" t="s">
        <v>881</v>
      </c>
      <c r="B188" s="392"/>
      <c r="C188" s="392"/>
      <c r="D188" s="392"/>
      <c r="E188" s="392"/>
      <c r="F188" s="392"/>
      <c r="G188" s="392"/>
      <c r="H188" s="392"/>
      <c r="I188" s="392"/>
      <c r="J188" s="392"/>
      <c r="K188" s="392"/>
      <c r="L188" s="392"/>
      <c r="M188" s="392"/>
      <c r="N188" s="392"/>
      <c r="O188" s="392"/>
      <c r="P188" s="392"/>
      <c r="Q188" s="392"/>
      <c r="R188" s="392"/>
      <c r="S188" s="392"/>
      <c r="T188" s="392"/>
    </row>
    <row r="189" spans="1:20" ht="18.600000000000001" customHeight="1" x14ac:dyDescent="0.25">
      <c r="A189" s="414" t="s">
        <v>972</v>
      </c>
      <c r="B189" s="392"/>
      <c r="C189" s="392"/>
      <c r="D189" s="392"/>
      <c r="E189" s="392"/>
      <c r="F189" s="392"/>
      <c r="G189" s="392"/>
      <c r="H189" s="392"/>
      <c r="I189" s="392"/>
      <c r="J189" s="392"/>
      <c r="K189" s="392"/>
      <c r="L189" s="392"/>
      <c r="M189" s="392"/>
      <c r="N189" s="392"/>
      <c r="O189" s="392"/>
      <c r="P189" s="392"/>
      <c r="Q189" s="392"/>
      <c r="R189" s="392"/>
      <c r="S189" s="392"/>
      <c r="T189" s="392"/>
    </row>
    <row r="190" spans="1:20" ht="18.600000000000001" customHeight="1" x14ac:dyDescent="0.25">
      <c r="B190" s="392"/>
      <c r="C190" s="392"/>
      <c r="D190" s="392"/>
      <c r="E190" s="392"/>
      <c r="F190" s="392"/>
      <c r="G190" s="392"/>
      <c r="H190" s="392"/>
      <c r="I190" s="392"/>
      <c r="J190" s="392"/>
      <c r="K190" s="392"/>
      <c r="L190" s="392"/>
      <c r="M190" s="392"/>
      <c r="N190" s="392"/>
      <c r="O190" s="392"/>
      <c r="P190" s="392"/>
      <c r="Q190" s="392"/>
      <c r="R190" s="392"/>
      <c r="S190" s="392"/>
      <c r="T190" s="392"/>
    </row>
    <row r="191" spans="1:20" ht="24.6" customHeight="1" x14ac:dyDescent="0.25">
      <c r="A191" s="698" t="s">
        <v>979</v>
      </c>
      <c r="B191" s="698"/>
      <c r="C191" s="698"/>
      <c r="D191" s="698"/>
      <c r="E191" s="698"/>
      <c r="F191" s="698"/>
      <c r="G191" s="698"/>
      <c r="H191" s="698"/>
      <c r="I191" s="698"/>
      <c r="J191" s="698"/>
      <c r="K191" s="698"/>
      <c r="L191" s="698"/>
      <c r="M191" s="698"/>
      <c r="N191" s="698"/>
      <c r="O191" s="698"/>
      <c r="P191" s="698"/>
      <c r="Q191" s="698"/>
      <c r="R191" s="698"/>
      <c r="S191" s="698"/>
      <c r="T191" s="698"/>
    </row>
    <row r="192" spans="1:20" ht="18.600000000000001" customHeight="1" x14ac:dyDescent="0.25"/>
    <row r="193" spans="1:20" s="452" customFormat="1" ht="18.600000000000001" customHeight="1" x14ac:dyDescent="0.25">
      <c r="A193" s="428" t="s">
        <v>973</v>
      </c>
      <c r="K193" s="405" t="s">
        <v>11</v>
      </c>
      <c r="L193" s="479" t="b">
        <v>0</v>
      </c>
      <c r="M193" s="405" t="s">
        <v>10</v>
      </c>
      <c r="N193" s="479" t="b">
        <v>0</v>
      </c>
      <c r="O193" s="453"/>
    </row>
    <row r="194" spans="1:20" ht="18.600000000000001" customHeight="1" x14ac:dyDescent="0.25"/>
    <row r="195" spans="1:20" s="452" customFormat="1" ht="34.15" customHeight="1" x14ac:dyDescent="0.25">
      <c r="A195" s="814" t="s">
        <v>974</v>
      </c>
      <c r="B195" s="814"/>
      <c r="C195" s="814"/>
      <c r="D195" s="814"/>
      <c r="E195" s="814"/>
      <c r="F195" s="814"/>
      <c r="G195" s="814"/>
      <c r="H195" s="814"/>
      <c r="I195" s="814"/>
      <c r="J195" s="814"/>
      <c r="K195" s="814"/>
      <c r="L195" s="814"/>
      <c r="M195" s="814"/>
      <c r="N195" s="814"/>
      <c r="O195" s="814"/>
      <c r="P195" s="814"/>
      <c r="Q195" s="814"/>
      <c r="R195" s="814"/>
      <c r="S195" s="814"/>
      <c r="T195" s="814"/>
    </row>
    <row r="196" spans="1:20" ht="18.600000000000001" customHeight="1" x14ac:dyDescent="0.25"/>
    <row r="197" spans="1:20" ht="18.600000000000001" customHeight="1" x14ac:dyDescent="0.25">
      <c r="A197" s="805" t="s">
        <v>883</v>
      </c>
      <c r="B197" s="805"/>
      <c r="C197" s="805"/>
      <c r="D197" s="805"/>
      <c r="E197" s="805"/>
      <c r="F197" s="805"/>
      <c r="G197" s="486" t="b">
        <v>0</v>
      </c>
    </row>
    <row r="198" spans="1:20" ht="18.600000000000001" customHeight="1" x14ac:dyDescent="0.25">
      <c r="A198" s="805" t="s">
        <v>884</v>
      </c>
      <c r="B198" s="805"/>
      <c r="C198" s="805"/>
      <c r="D198" s="805"/>
      <c r="E198" s="805"/>
      <c r="F198" s="805"/>
      <c r="G198" s="487" t="b">
        <v>0</v>
      </c>
    </row>
    <row r="199" spans="1:20" ht="18.600000000000001" customHeight="1" x14ac:dyDescent="0.25">
      <c r="A199" s="805" t="s">
        <v>885</v>
      </c>
      <c r="B199" s="805"/>
      <c r="C199" s="805"/>
      <c r="D199" s="805"/>
      <c r="E199" s="805"/>
      <c r="F199" s="805"/>
      <c r="G199" s="487" t="b">
        <v>0</v>
      </c>
    </row>
    <row r="200" spans="1:20" ht="18.600000000000001" customHeight="1" x14ac:dyDescent="0.25">
      <c r="A200" s="805" t="s">
        <v>886</v>
      </c>
      <c r="B200" s="805"/>
      <c r="C200" s="805"/>
      <c r="D200" s="805"/>
      <c r="E200" s="805"/>
      <c r="F200" s="805"/>
      <c r="G200" s="487" t="b">
        <v>0</v>
      </c>
    </row>
    <row r="201" spans="1:20" ht="18.600000000000001" customHeight="1" x14ac:dyDescent="0.25">
      <c r="A201" s="805" t="s">
        <v>887</v>
      </c>
      <c r="B201" s="805"/>
      <c r="C201" s="805"/>
      <c r="D201" s="805"/>
      <c r="E201" s="805"/>
      <c r="F201" s="805"/>
      <c r="G201" s="487" t="b">
        <v>0</v>
      </c>
    </row>
    <row r="202" spans="1:20" ht="18.600000000000001" customHeight="1" x14ac:dyDescent="0.25">
      <c r="A202" s="805" t="s">
        <v>888</v>
      </c>
      <c r="B202" s="805"/>
      <c r="C202" s="805"/>
      <c r="D202" s="805"/>
      <c r="E202" s="805"/>
      <c r="F202" s="805"/>
      <c r="G202" s="487" t="b">
        <v>0</v>
      </c>
    </row>
    <row r="203" spans="1:20" ht="18.600000000000001" customHeight="1" x14ac:dyDescent="0.25">
      <c r="A203" s="805" t="s">
        <v>889</v>
      </c>
      <c r="B203" s="805"/>
      <c r="C203" s="805"/>
      <c r="D203" s="805"/>
      <c r="E203" s="805"/>
      <c r="F203" s="805"/>
      <c r="G203" s="487" t="b">
        <v>0</v>
      </c>
    </row>
    <row r="204" spans="1:20" ht="18.600000000000001" customHeight="1" x14ac:dyDescent="0.25">
      <c r="A204" s="805" t="s">
        <v>890</v>
      </c>
      <c r="B204" s="805"/>
      <c r="C204" s="805"/>
      <c r="D204" s="805"/>
      <c r="E204" s="805"/>
      <c r="F204" s="805"/>
      <c r="G204" s="487" t="b">
        <v>0</v>
      </c>
    </row>
    <row r="205" spans="1:20" ht="18.600000000000001" customHeight="1" x14ac:dyDescent="0.25">
      <c r="A205" s="805" t="s">
        <v>891</v>
      </c>
      <c r="B205" s="805"/>
      <c r="C205" s="805"/>
      <c r="D205" s="805"/>
      <c r="E205" s="805"/>
      <c r="F205" s="805"/>
      <c r="G205" s="487" t="b">
        <v>0</v>
      </c>
    </row>
    <row r="206" spans="1:20" ht="18.600000000000001" customHeight="1" x14ac:dyDescent="0.25">
      <c r="A206" s="805" t="s">
        <v>892</v>
      </c>
      <c r="B206" s="805"/>
      <c r="C206" s="805"/>
      <c r="D206" s="805"/>
      <c r="E206" s="805"/>
      <c r="F206" s="805"/>
      <c r="G206" s="487" t="b">
        <v>0</v>
      </c>
    </row>
    <row r="207" spans="1:20" ht="18.600000000000001" customHeight="1" x14ac:dyDescent="0.25">
      <c r="A207" s="805" t="s">
        <v>893</v>
      </c>
      <c r="B207" s="805"/>
      <c r="C207" s="805"/>
      <c r="D207" s="805"/>
      <c r="E207" s="805"/>
      <c r="F207" s="805"/>
      <c r="G207" s="487" t="b">
        <v>0</v>
      </c>
    </row>
    <row r="208" spans="1:20" ht="18.600000000000001" customHeight="1" x14ac:dyDescent="0.25">
      <c r="A208" s="805" t="s">
        <v>894</v>
      </c>
      <c r="B208" s="805"/>
      <c r="C208" s="805"/>
      <c r="D208" s="805"/>
      <c r="E208" s="805"/>
      <c r="F208" s="805"/>
      <c r="G208" s="487" t="b">
        <v>0</v>
      </c>
    </row>
    <row r="209" spans="1:20" ht="18.600000000000001" customHeight="1" x14ac:dyDescent="0.25">
      <c r="A209" s="805" t="s">
        <v>895</v>
      </c>
      <c r="B209" s="805"/>
      <c r="C209" s="805"/>
      <c r="D209" s="805"/>
      <c r="E209" s="805"/>
      <c r="F209" s="805"/>
      <c r="G209" s="487" t="b">
        <v>0</v>
      </c>
      <c r="H209" s="810"/>
      <c r="I209" s="810"/>
    </row>
    <row r="210" spans="1:20" ht="18.600000000000001" customHeight="1" x14ac:dyDescent="0.25">
      <c r="A210" s="805" t="s">
        <v>896</v>
      </c>
      <c r="B210" s="805"/>
      <c r="C210" s="805"/>
      <c r="D210" s="805"/>
      <c r="E210" s="805"/>
      <c r="F210" s="805"/>
      <c r="G210" s="487" t="b">
        <v>0</v>
      </c>
      <c r="H210" s="387"/>
      <c r="I210" s="387"/>
    </row>
    <row r="211" spans="1:20" ht="18.600000000000001" customHeight="1" x14ac:dyDescent="0.25">
      <c r="A211" s="805" t="s">
        <v>898</v>
      </c>
      <c r="B211" s="805"/>
      <c r="C211" s="805"/>
      <c r="D211" s="805"/>
      <c r="E211" s="805"/>
      <c r="F211" s="805"/>
      <c r="G211" s="487" t="b">
        <v>0</v>
      </c>
    </row>
    <row r="212" spans="1:20" ht="18.600000000000001" customHeight="1" x14ac:dyDescent="0.25">
      <c r="A212" s="805" t="s">
        <v>899</v>
      </c>
      <c r="B212" s="805"/>
      <c r="C212" s="805"/>
      <c r="D212" s="805"/>
      <c r="E212" s="805"/>
      <c r="F212" s="805"/>
      <c r="G212" s="487" t="b">
        <v>0</v>
      </c>
    </row>
    <row r="213" spans="1:20" ht="18.600000000000001" customHeight="1" x14ac:dyDescent="0.25">
      <c r="A213" s="805" t="s">
        <v>900</v>
      </c>
      <c r="B213" s="805"/>
      <c r="C213" s="805"/>
      <c r="D213" s="805"/>
      <c r="E213" s="805"/>
      <c r="F213" s="805"/>
      <c r="G213" s="487" t="b">
        <v>0</v>
      </c>
    </row>
    <row r="214" spans="1:20" ht="18.600000000000001" customHeight="1" x14ac:dyDescent="0.25">
      <c r="A214" s="805" t="s">
        <v>901</v>
      </c>
      <c r="B214" s="805"/>
      <c r="C214" s="805"/>
      <c r="D214" s="805"/>
      <c r="E214" s="805"/>
      <c r="F214" s="805"/>
      <c r="G214" s="487" t="b">
        <v>0</v>
      </c>
    </row>
    <row r="215" spans="1:20" ht="18.600000000000001" customHeight="1" x14ac:dyDescent="0.25">
      <c r="A215" s="805" t="s">
        <v>572</v>
      </c>
      <c r="B215" s="805"/>
      <c r="C215" s="805"/>
      <c r="D215" s="805"/>
      <c r="E215" s="805"/>
      <c r="F215" s="805"/>
      <c r="G215" s="488" t="b">
        <v>0</v>
      </c>
    </row>
    <row r="216" spans="1:20" ht="18.600000000000001" customHeight="1" x14ac:dyDescent="0.25">
      <c r="A216" s="806" t="s">
        <v>975</v>
      </c>
      <c r="B216" s="806"/>
      <c r="C216" s="806"/>
      <c r="D216" s="806"/>
      <c r="E216" s="806"/>
      <c r="F216" s="806"/>
      <c r="G216" s="454"/>
    </row>
    <row r="217" spans="1:20" ht="18.600000000000001" customHeight="1" x14ac:dyDescent="0.25">
      <c r="A217" s="806"/>
      <c r="B217" s="806"/>
      <c r="C217" s="806"/>
      <c r="D217" s="806"/>
      <c r="E217" s="806"/>
      <c r="F217" s="806"/>
      <c r="G217" s="455"/>
    </row>
    <row r="218" spans="1:20" ht="13.5" customHeight="1" x14ac:dyDescent="0.25"/>
    <row r="219" spans="1:20" ht="18.600000000000001" customHeight="1" x14ac:dyDescent="0.25">
      <c r="A219" s="814" t="s">
        <v>976</v>
      </c>
      <c r="B219" s="814"/>
      <c r="C219" s="814"/>
      <c r="D219" s="814"/>
      <c r="E219" s="814"/>
      <c r="F219" s="814"/>
      <c r="G219" s="814"/>
      <c r="H219" s="814"/>
      <c r="I219" s="814"/>
      <c r="J219" s="814"/>
      <c r="K219" s="814"/>
      <c r="L219" s="814"/>
      <c r="M219" s="814"/>
      <c r="N219" s="814"/>
      <c r="O219" s="814"/>
      <c r="P219" s="814"/>
      <c r="Q219" s="814"/>
      <c r="R219" s="814"/>
      <c r="S219" s="814"/>
      <c r="T219" s="814"/>
    </row>
    <row r="220" spans="1:20" ht="18.600000000000001" customHeight="1" x14ac:dyDescent="0.25">
      <c r="A220" s="456" t="s">
        <v>977</v>
      </c>
    </row>
    <row r="221" spans="1:20" ht="13.5" customHeight="1" x14ac:dyDescent="0.25">
      <c r="A221" s="404"/>
    </row>
    <row r="222" spans="1:20" ht="27" customHeight="1" x14ac:dyDescent="0.25">
      <c r="B222" s="872" t="s">
        <v>978</v>
      </c>
      <c r="C222" s="872"/>
      <c r="D222" s="872"/>
      <c r="E222" s="872"/>
      <c r="F222" s="872"/>
      <c r="G222" s="872"/>
    </row>
    <row r="223" spans="1:20" ht="18.600000000000001" customHeight="1" x14ac:dyDescent="0.25">
      <c r="B223" s="873" t="s">
        <v>30</v>
      </c>
      <c r="C223" s="873"/>
      <c r="D223" s="873"/>
      <c r="E223" s="873"/>
      <c r="F223" s="873"/>
      <c r="G223" s="533" t="s">
        <v>863</v>
      </c>
    </row>
    <row r="224" spans="1:20" ht="18.600000000000001" customHeight="1" x14ac:dyDescent="0.25">
      <c r="B224" s="873" t="s">
        <v>897</v>
      </c>
      <c r="C224" s="873"/>
      <c r="D224" s="873"/>
      <c r="E224" s="873"/>
      <c r="F224" s="873"/>
      <c r="G224" s="533" t="s">
        <v>863</v>
      </c>
    </row>
    <row r="225" spans="1:20" ht="18.600000000000001" customHeight="1" x14ac:dyDescent="0.25">
      <c r="B225" s="873" t="s">
        <v>27</v>
      </c>
      <c r="C225" s="873"/>
      <c r="D225" s="873"/>
      <c r="E225" s="873"/>
      <c r="F225" s="873"/>
      <c r="G225" s="533" t="s">
        <v>863</v>
      </c>
    </row>
    <row r="226" spans="1:20" ht="18.600000000000001" customHeight="1" x14ac:dyDescent="0.25">
      <c r="A226" s="404"/>
    </row>
    <row r="227" spans="1:20" ht="25.15" customHeight="1" x14ac:dyDescent="0.25">
      <c r="A227" s="698" t="s">
        <v>980</v>
      </c>
      <c r="B227" s="698"/>
      <c r="C227" s="698"/>
      <c r="D227" s="698"/>
      <c r="E227" s="698"/>
      <c r="F227" s="698"/>
      <c r="G227" s="698"/>
      <c r="H227" s="698"/>
      <c r="I227" s="698"/>
      <c r="J227" s="698"/>
      <c r="K227" s="698"/>
      <c r="L227" s="698"/>
      <c r="M227" s="698"/>
      <c r="N227" s="698"/>
      <c r="O227" s="698"/>
      <c r="P227" s="698"/>
      <c r="Q227" s="698"/>
      <c r="R227" s="698"/>
      <c r="S227" s="698"/>
      <c r="T227" s="698"/>
    </row>
    <row r="228" spans="1:20" ht="19.899999999999999" customHeight="1" x14ac:dyDescent="0.25">
      <c r="A228" s="457"/>
      <c r="B228" s="457"/>
      <c r="C228" s="457"/>
      <c r="D228" s="457"/>
      <c r="E228" s="457"/>
      <c r="F228" s="457"/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57"/>
      <c r="R228" s="457"/>
      <c r="S228" s="457"/>
      <c r="T228" s="457"/>
    </row>
    <row r="229" spans="1:20" s="428" customFormat="1" ht="18.600000000000001" customHeight="1" x14ac:dyDescent="0.25">
      <c r="A229" s="428" t="s">
        <v>981</v>
      </c>
      <c r="K229" s="405" t="s">
        <v>11</v>
      </c>
      <c r="L229" s="479" t="b">
        <v>0</v>
      </c>
      <c r="M229" s="405" t="s">
        <v>10</v>
      </c>
      <c r="N229" s="479" t="b">
        <v>0</v>
      </c>
    </row>
    <row r="230" spans="1:20" ht="18.600000000000001" customHeight="1" x14ac:dyDescent="0.25"/>
    <row r="231" spans="1:20" ht="18.600000000000001" customHeight="1" x14ac:dyDescent="0.25">
      <c r="A231" s="428" t="s">
        <v>982</v>
      </c>
    </row>
    <row r="232" spans="1:20" ht="18.600000000000001" customHeight="1" x14ac:dyDescent="0.25"/>
    <row r="233" spans="1:20" ht="18.600000000000001" customHeight="1" x14ac:dyDescent="0.25">
      <c r="H233" s="791" t="s">
        <v>902</v>
      </c>
      <c r="I233" s="792"/>
      <c r="J233" s="819" t="s">
        <v>903</v>
      </c>
      <c r="K233" s="820"/>
      <c r="L233" s="820"/>
      <c r="M233" s="821"/>
    </row>
    <row r="234" spans="1:20" ht="39.6" customHeight="1" x14ac:dyDescent="0.25">
      <c r="H234" s="815"/>
      <c r="I234" s="816"/>
      <c r="J234" s="817" t="s">
        <v>904</v>
      </c>
      <c r="K234" s="818"/>
      <c r="L234" s="817" t="s">
        <v>905</v>
      </c>
      <c r="M234" s="818"/>
    </row>
    <row r="235" spans="1:20" ht="18.600000000000001" customHeight="1" x14ac:dyDescent="0.25">
      <c r="A235" s="874" t="s">
        <v>906</v>
      </c>
      <c r="B235" s="875"/>
      <c r="C235" s="875"/>
      <c r="D235" s="875"/>
      <c r="E235" s="875"/>
      <c r="F235" s="875"/>
      <c r="G235" s="876"/>
      <c r="H235" s="822" t="b">
        <v>0</v>
      </c>
      <c r="I235" s="823"/>
      <c r="J235" s="822" t="b">
        <v>0</v>
      </c>
      <c r="K235" s="823"/>
      <c r="L235" s="822" t="b">
        <v>0</v>
      </c>
      <c r="M235" s="823"/>
    </row>
    <row r="236" spans="1:20" ht="18.600000000000001" customHeight="1" x14ac:dyDescent="0.25">
      <c r="A236" s="824" t="s">
        <v>907</v>
      </c>
      <c r="B236" s="825"/>
      <c r="C236" s="825"/>
      <c r="D236" s="825"/>
      <c r="E236" s="825"/>
      <c r="F236" s="825"/>
      <c r="G236" s="826"/>
      <c r="H236" s="829" t="b">
        <v>0</v>
      </c>
      <c r="I236" s="830"/>
      <c r="J236" s="829" t="b">
        <v>0</v>
      </c>
      <c r="K236" s="830"/>
      <c r="L236" s="829" t="b">
        <v>0</v>
      </c>
      <c r="M236" s="830"/>
    </row>
    <row r="237" spans="1:20" ht="31.9" customHeight="1" x14ac:dyDescent="0.25">
      <c r="A237" s="824" t="s">
        <v>984</v>
      </c>
      <c r="B237" s="827"/>
      <c r="C237" s="827"/>
      <c r="D237" s="827"/>
      <c r="E237" s="827"/>
      <c r="F237" s="827"/>
      <c r="G237" s="828"/>
      <c r="H237" s="829" t="b">
        <v>0</v>
      </c>
      <c r="I237" s="830"/>
      <c r="J237" s="829" t="b">
        <v>0</v>
      </c>
      <c r="K237" s="830"/>
      <c r="L237" s="829" t="b">
        <v>0</v>
      </c>
      <c r="M237" s="830"/>
    </row>
    <row r="238" spans="1:20" ht="24" customHeight="1" x14ac:dyDescent="0.25">
      <c r="A238" s="824" t="s">
        <v>939</v>
      </c>
      <c r="B238" s="827"/>
      <c r="C238" s="827"/>
      <c r="D238" s="827"/>
      <c r="E238" s="827"/>
      <c r="F238" s="827"/>
      <c r="G238" s="828"/>
      <c r="H238" s="829" t="b">
        <v>0</v>
      </c>
      <c r="I238" s="830"/>
      <c r="J238" s="829" t="b">
        <v>0</v>
      </c>
      <c r="K238" s="830"/>
      <c r="L238" s="829" t="b">
        <v>0</v>
      </c>
      <c r="M238" s="830"/>
    </row>
    <row r="239" spans="1:20" ht="18.600000000000001" customHeight="1" x14ac:dyDescent="0.25">
      <c r="A239" s="824" t="s">
        <v>908</v>
      </c>
      <c r="B239" s="827"/>
      <c r="C239" s="827"/>
      <c r="D239" s="827"/>
      <c r="E239" s="827"/>
      <c r="F239" s="827"/>
      <c r="G239" s="828"/>
      <c r="H239" s="829" t="b">
        <v>0</v>
      </c>
      <c r="I239" s="830"/>
      <c r="J239" s="829" t="b">
        <v>0</v>
      </c>
      <c r="K239" s="830"/>
      <c r="L239" s="829" t="b">
        <v>0</v>
      </c>
      <c r="M239" s="830"/>
    </row>
    <row r="240" spans="1:20" ht="18.600000000000001" customHeight="1" x14ac:dyDescent="0.25">
      <c r="A240" s="824" t="s">
        <v>909</v>
      </c>
      <c r="B240" s="827"/>
      <c r="C240" s="827"/>
      <c r="D240" s="827"/>
      <c r="E240" s="827"/>
      <c r="F240" s="827"/>
      <c r="G240" s="828"/>
      <c r="H240" s="829" t="b">
        <v>0</v>
      </c>
      <c r="I240" s="830"/>
      <c r="J240" s="829" t="b">
        <v>0</v>
      </c>
      <c r="K240" s="830"/>
      <c r="L240" s="829" t="b">
        <v>0</v>
      </c>
      <c r="M240" s="830"/>
    </row>
    <row r="241" spans="1:20" ht="18.600000000000001" customHeight="1" x14ac:dyDescent="0.25">
      <c r="A241" s="824" t="s">
        <v>985</v>
      </c>
      <c r="B241" s="827"/>
      <c r="C241" s="827"/>
      <c r="D241" s="827"/>
      <c r="E241" s="827"/>
      <c r="F241" s="827"/>
      <c r="G241" s="828"/>
      <c r="H241" s="829" t="b">
        <v>0</v>
      </c>
      <c r="I241" s="830"/>
      <c r="J241" s="829" t="b">
        <v>0</v>
      </c>
      <c r="K241" s="830"/>
      <c r="L241" s="829" t="b">
        <v>0</v>
      </c>
      <c r="M241" s="830"/>
    </row>
    <row r="242" spans="1:20" ht="18.600000000000001" customHeight="1" x14ac:dyDescent="0.25">
      <c r="A242" s="853" t="s">
        <v>572</v>
      </c>
      <c r="B242" s="854"/>
      <c r="C242" s="854"/>
      <c r="D242" s="854"/>
      <c r="E242" s="854"/>
      <c r="F242" s="854"/>
      <c r="G242" s="855"/>
      <c r="H242" s="859" t="b">
        <v>0</v>
      </c>
      <c r="I242" s="860"/>
      <c r="J242" s="859" t="b">
        <v>0</v>
      </c>
      <c r="K242" s="860"/>
      <c r="L242" s="859" t="b">
        <v>0</v>
      </c>
      <c r="M242" s="860"/>
    </row>
    <row r="243" spans="1:20" ht="18.600000000000001" customHeight="1" x14ac:dyDescent="0.25">
      <c r="A243" s="856" t="s">
        <v>983</v>
      </c>
      <c r="B243" s="857"/>
      <c r="C243" s="857"/>
      <c r="D243" s="857"/>
      <c r="E243" s="857"/>
      <c r="F243" s="857"/>
      <c r="G243" s="858"/>
      <c r="H243" s="458"/>
      <c r="I243" s="459"/>
      <c r="J243" s="458"/>
      <c r="K243" s="459"/>
      <c r="L243" s="458"/>
      <c r="M243" s="459"/>
    </row>
    <row r="244" spans="1:20" ht="18.600000000000001" customHeight="1" x14ac:dyDescent="0.25">
      <c r="A244" s="845"/>
      <c r="B244" s="846"/>
      <c r="C244" s="846"/>
      <c r="D244" s="846"/>
      <c r="E244" s="846"/>
      <c r="F244" s="846"/>
      <c r="G244" s="847"/>
      <c r="H244" s="460"/>
      <c r="I244" s="461"/>
      <c r="J244" s="460"/>
      <c r="K244" s="461"/>
      <c r="L244" s="460"/>
      <c r="M244" s="461"/>
    </row>
    <row r="245" spans="1:20" ht="18.600000000000001" customHeight="1" x14ac:dyDescent="0.25">
      <c r="A245" s="414" t="s">
        <v>881</v>
      </c>
    </row>
    <row r="246" spans="1:20" ht="18.600000000000001" customHeight="1" x14ac:dyDescent="0.25">
      <c r="A246" s="414" t="s">
        <v>986</v>
      </c>
    </row>
    <row r="247" spans="1:20" ht="31.15" customHeight="1" x14ac:dyDescent="0.25">
      <c r="A247" s="801" t="s">
        <v>987</v>
      </c>
      <c r="B247" s="801"/>
      <c r="C247" s="801"/>
      <c r="D247" s="801"/>
      <c r="E247" s="801"/>
      <c r="F247" s="801"/>
      <c r="G247" s="801"/>
      <c r="H247" s="801"/>
      <c r="I247" s="801"/>
      <c r="J247" s="801"/>
      <c r="K247" s="801"/>
      <c r="L247" s="801"/>
      <c r="M247" s="801"/>
    </row>
    <row r="248" spans="1:20" ht="18.600000000000001" customHeight="1" x14ac:dyDescent="0.25"/>
    <row r="249" spans="1:20" ht="18.600000000000001" customHeight="1" x14ac:dyDescent="0.25">
      <c r="A249" s="428" t="s">
        <v>988</v>
      </c>
      <c r="G249" s="782" t="s">
        <v>27</v>
      </c>
      <c r="H249" s="784"/>
      <c r="I249" s="782" t="s">
        <v>857</v>
      </c>
      <c r="J249" s="784"/>
      <c r="K249" s="782" t="s">
        <v>30</v>
      </c>
      <c r="L249" s="784"/>
    </row>
    <row r="250" spans="1:20" ht="18.600000000000001" customHeight="1" x14ac:dyDescent="0.25">
      <c r="G250" s="834"/>
      <c r="H250" s="835"/>
      <c r="I250" s="834"/>
      <c r="J250" s="835"/>
      <c r="K250" s="834"/>
      <c r="L250" s="835"/>
    </row>
    <row r="251" spans="1:20" ht="28.5" customHeight="1" x14ac:dyDescent="0.25">
      <c r="A251" s="836" t="s">
        <v>990</v>
      </c>
      <c r="B251" s="837"/>
      <c r="C251" s="837"/>
      <c r="D251" s="837"/>
      <c r="E251" s="837"/>
      <c r="F251" s="838"/>
      <c r="G251" s="851"/>
      <c r="H251" s="852"/>
      <c r="I251" s="851"/>
      <c r="J251" s="852"/>
      <c r="K251" s="851"/>
      <c r="L251" s="852"/>
    </row>
    <row r="252" spans="1:20" ht="18.600000000000001" customHeight="1" x14ac:dyDescent="0.25">
      <c r="A252" s="848" t="s">
        <v>991</v>
      </c>
      <c r="B252" s="849"/>
      <c r="C252" s="849"/>
      <c r="D252" s="849"/>
      <c r="E252" s="849"/>
      <c r="F252" s="850"/>
      <c r="G252" s="839"/>
      <c r="H252" s="840"/>
      <c r="I252" s="839"/>
      <c r="J252" s="840"/>
      <c r="K252" s="839"/>
      <c r="L252" s="840"/>
      <c r="Q252" s="405"/>
      <c r="R252" s="405"/>
      <c r="S252" s="405"/>
      <c r="T252" s="405"/>
    </row>
    <row r="253" spans="1:20" ht="18.600000000000001" customHeight="1" x14ac:dyDescent="0.25">
      <c r="A253" s="521" t="s">
        <v>992</v>
      </c>
      <c r="F253" s="459"/>
      <c r="G253" s="841"/>
      <c r="H253" s="842"/>
      <c r="I253" s="841"/>
      <c r="J253" s="842"/>
      <c r="K253" s="841"/>
      <c r="L253" s="842"/>
    </row>
    <row r="254" spans="1:20" ht="18.600000000000001" customHeight="1" x14ac:dyDescent="0.25">
      <c r="A254" s="845" t="s">
        <v>993</v>
      </c>
      <c r="B254" s="846"/>
      <c r="C254" s="846"/>
      <c r="D254" s="846"/>
      <c r="E254" s="846"/>
      <c r="F254" s="847"/>
      <c r="G254" s="843"/>
      <c r="H254" s="844"/>
      <c r="I254" s="843"/>
      <c r="J254" s="844"/>
      <c r="K254" s="843"/>
      <c r="L254" s="844"/>
    </row>
    <row r="255" spans="1:20" ht="18.600000000000001" customHeight="1" x14ac:dyDescent="0.25"/>
    <row r="256" spans="1:20" ht="18.600000000000001" customHeight="1" x14ac:dyDescent="0.25">
      <c r="A256" s="428" t="s">
        <v>994</v>
      </c>
      <c r="N256" s="405" t="s">
        <v>11</v>
      </c>
      <c r="O256" s="537" t="b">
        <v>0</v>
      </c>
      <c r="P256" s="405" t="s">
        <v>10</v>
      </c>
      <c r="Q256" s="241" t="b">
        <v>0</v>
      </c>
    </row>
    <row r="257" spans="1:17" ht="18.600000000000001" customHeight="1" x14ac:dyDescent="0.25"/>
    <row r="258" spans="1:17" ht="18.600000000000001" customHeight="1" x14ac:dyDescent="0.25">
      <c r="A258" s="428" t="s">
        <v>995</v>
      </c>
      <c r="I258" s="866" t="s">
        <v>996</v>
      </c>
      <c r="J258" s="867"/>
      <c r="K258" s="867"/>
      <c r="L258" s="867"/>
      <c r="M258" s="867"/>
      <c r="N258" s="867"/>
      <c r="O258" s="867"/>
      <c r="P258" s="867"/>
      <c r="Q258" s="868"/>
    </row>
    <row r="259" spans="1:17" ht="18.600000000000001" customHeight="1" x14ac:dyDescent="0.25">
      <c r="I259" s="869"/>
      <c r="J259" s="870"/>
      <c r="K259" s="870"/>
      <c r="L259" s="870"/>
      <c r="M259" s="870"/>
      <c r="N259" s="870"/>
      <c r="O259" s="870"/>
      <c r="P259" s="870"/>
      <c r="Q259" s="871"/>
    </row>
    <row r="260" spans="1:17" ht="18.600000000000001" customHeight="1" x14ac:dyDescent="0.25"/>
    <row r="261" spans="1:17" ht="18.600000000000001" customHeight="1" x14ac:dyDescent="0.25">
      <c r="A261" s="428" t="s">
        <v>998</v>
      </c>
      <c r="L261" s="405" t="s">
        <v>11</v>
      </c>
      <c r="M261" s="537" t="b">
        <v>0</v>
      </c>
      <c r="N261" s="405" t="s">
        <v>10</v>
      </c>
      <c r="O261" s="537" t="b">
        <v>0</v>
      </c>
    </row>
    <row r="262" spans="1:17" ht="18.600000000000001" customHeight="1" x14ac:dyDescent="0.25">
      <c r="A262" s="405"/>
    </row>
    <row r="263" spans="1:17" ht="18.600000000000001" customHeight="1" x14ac:dyDescent="0.25">
      <c r="A263" s="428" t="s">
        <v>1011</v>
      </c>
      <c r="F263" s="515" t="s">
        <v>863</v>
      </c>
    </row>
    <row r="264" spans="1:17" ht="18.600000000000001" customHeight="1" x14ac:dyDescent="0.25"/>
    <row r="265" spans="1:17" ht="18.600000000000001" customHeight="1" x14ac:dyDescent="0.25"/>
    <row r="266" spans="1:17" ht="18.600000000000001" customHeight="1" x14ac:dyDescent="0.25">
      <c r="A266" s="428" t="s">
        <v>989</v>
      </c>
      <c r="G266" s="782" t="s">
        <v>27</v>
      </c>
      <c r="H266" s="784"/>
      <c r="I266" s="782" t="s">
        <v>857</v>
      </c>
      <c r="J266" s="784"/>
      <c r="K266" s="782" t="s">
        <v>30</v>
      </c>
      <c r="L266" s="784"/>
    </row>
    <row r="267" spans="1:17" ht="18.600000000000001" customHeight="1" x14ac:dyDescent="0.25">
      <c r="G267" s="834"/>
      <c r="H267" s="835"/>
      <c r="I267" s="834"/>
      <c r="J267" s="835"/>
      <c r="K267" s="834"/>
      <c r="L267" s="835"/>
    </row>
    <row r="268" spans="1:17" ht="31.9" customHeight="1" x14ac:dyDescent="0.25">
      <c r="A268" s="836" t="s">
        <v>1000</v>
      </c>
      <c r="B268" s="837"/>
      <c r="C268" s="837"/>
      <c r="D268" s="837"/>
      <c r="E268" s="837"/>
      <c r="F268" s="838"/>
      <c r="G268" s="851"/>
      <c r="H268" s="852"/>
      <c r="I268" s="851"/>
      <c r="J268" s="852"/>
      <c r="K268" s="851"/>
      <c r="L268" s="852"/>
    </row>
    <row r="269" spans="1:17" ht="18.600000000000001" customHeight="1" x14ac:dyDescent="0.25">
      <c r="A269" s="848" t="s">
        <v>999</v>
      </c>
      <c r="B269" s="849"/>
      <c r="C269" s="849"/>
      <c r="D269" s="849"/>
      <c r="E269" s="849"/>
      <c r="F269" s="850"/>
      <c r="G269" s="839"/>
      <c r="H269" s="840"/>
      <c r="I269" s="839"/>
      <c r="J269" s="840"/>
      <c r="K269" s="839"/>
      <c r="L269" s="840"/>
    </row>
    <row r="270" spans="1:17" ht="18.600000000000001" customHeight="1" x14ac:dyDescent="0.25">
      <c r="A270" s="521" t="s">
        <v>992</v>
      </c>
      <c r="F270" s="459"/>
      <c r="G270" s="841"/>
      <c r="H270" s="842"/>
      <c r="I270" s="841"/>
      <c r="J270" s="842"/>
      <c r="K270" s="841"/>
      <c r="L270" s="842"/>
    </row>
    <row r="271" spans="1:17" ht="18.600000000000001" customHeight="1" x14ac:dyDescent="0.25">
      <c r="A271" s="845" t="s">
        <v>993</v>
      </c>
      <c r="B271" s="846"/>
      <c r="C271" s="846"/>
      <c r="D271" s="846"/>
      <c r="E271" s="846"/>
      <c r="F271" s="847"/>
      <c r="G271" s="843"/>
      <c r="H271" s="844"/>
      <c r="I271" s="843"/>
      <c r="J271" s="844"/>
      <c r="K271" s="843"/>
      <c r="L271" s="844"/>
    </row>
    <row r="272" spans="1:17" ht="18.600000000000001" customHeight="1" x14ac:dyDescent="0.25"/>
    <row r="273" spans="1:20" ht="18.600000000000001" customHeight="1" x14ac:dyDescent="0.25">
      <c r="A273" s="861" t="s">
        <v>1008</v>
      </c>
      <c r="B273" s="861"/>
      <c r="C273" s="861"/>
      <c r="D273" s="861"/>
      <c r="E273" s="861"/>
      <c r="F273" s="861"/>
      <c r="G273" s="861"/>
      <c r="H273" s="861"/>
      <c r="I273" s="861"/>
      <c r="J273" s="861"/>
      <c r="K273" s="861"/>
      <c r="L273" s="861"/>
      <c r="M273" s="861"/>
      <c r="N273" s="861"/>
      <c r="O273" s="861"/>
      <c r="P273" s="861"/>
      <c r="Q273" s="861"/>
      <c r="R273" s="861"/>
      <c r="S273" s="861"/>
      <c r="T273" s="861"/>
    </row>
  </sheetData>
  <sheetProtection algorithmName="SHA-512" hashValue="+47l8FcZy/hlTZo7obygHjfYkzK9pBU/J7qwRE9h0J6tB2+BOaz4cNmLeX3A28Ue0aVjuQRz+WVWxbi6B0rfvg==" saltValue="LTk6CooPAnIBrRJ8anR1OQ==" spinCount="100000" sheet="1" objects="1" scenarios="1"/>
  <protectedRanges>
    <protectedRange sqref="S42:T44" name="Intervallo1_1"/>
  </protectedRanges>
  <mergeCells count="299">
    <mergeCell ref="M139:P139"/>
    <mergeCell ref="M140:P140"/>
    <mergeCell ref="M141:P141"/>
    <mergeCell ref="A146:G146"/>
    <mergeCell ref="A147:G147"/>
    <mergeCell ref="H149:S149"/>
    <mergeCell ref="A149:G149"/>
    <mergeCell ref="I258:Q259"/>
    <mergeCell ref="B222:G222"/>
    <mergeCell ref="B223:F223"/>
    <mergeCell ref="B224:F224"/>
    <mergeCell ref="B225:F225"/>
    <mergeCell ref="A197:F197"/>
    <mergeCell ref="A198:F198"/>
    <mergeCell ref="A199:F199"/>
    <mergeCell ref="A200:F200"/>
    <mergeCell ref="A201:F201"/>
    <mergeCell ref="A202:F202"/>
    <mergeCell ref="A203:F203"/>
    <mergeCell ref="A204:F204"/>
    <mergeCell ref="A205:F205"/>
    <mergeCell ref="J242:K242"/>
    <mergeCell ref="L242:M242"/>
    <mergeCell ref="A235:G235"/>
    <mergeCell ref="A269:F269"/>
    <mergeCell ref="A271:F271"/>
    <mergeCell ref="A273:T273"/>
    <mergeCell ref="G268:H268"/>
    <mergeCell ref="I268:J268"/>
    <mergeCell ref="K268:L268"/>
    <mergeCell ref="G269:H271"/>
    <mergeCell ref="I269:J271"/>
    <mergeCell ref="K269:L271"/>
    <mergeCell ref="B47:N47"/>
    <mergeCell ref="B50:N50"/>
    <mergeCell ref="B53:N53"/>
    <mergeCell ref="G266:H267"/>
    <mergeCell ref="I266:J267"/>
    <mergeCell ref="K266:L267"/>
    <mergeCell ref="A268:F268"/>
    <mergeCell ref="K252:L254"/>
    <mergeCell ref="I252:J254"/>
    <mergeCell ref="A254:F254"/>
    <mergeCell ref="A251:F251"/>
    <mergeCell ref="A252:F252"/>
    <mergeCell ref="G251:H251"/>
    <mergeCell ref="I251:J251"/>
    <mergeCell ref="K251:L251"/>
    <mergeCell ref="G252:H254"/>
    <mergeCell ref="A247:M247"/>
    <mergeCell ref="G249:H250"/>
    <mergeCell ref="I249:J250"/>
    <mergeCell ref="K249:L250"/>
    <mergeCell ref="A242:G242"/>
    <mergeCell ref="A243:G244"/>
    <mergeCell ref="H241:I241"/>
    <mergeCell ref="H242:I242"/>
    <mergeCell ref="A236:G236"/>
    <mergeCell ref="A237:G237"/>
    <mergeCell ref="A238:G238"/>
    <mergeCell ref="A239:G239"/>
    <mergeCell ref="A240:G240"/>
    <mergeCell ref="A241:G241"/>
    <mergeCell ref="H240:I240"/>
    <mergeCell ref="J240:K240"/>
    <mergeCell ref="L240:M240"/>
    <mergeCell ref="J241:K241"/>
    <mergeCell ref="L241:M241"/>
    <mergeCell ref="H238:I238"/>
    <mergeCell ref="J238:K238"/>
    <mergeCell ref="L238:M238"/>
    <mergeCell ref="H239:I239"/>
    <mergeCell ref="J239:K239"/>
    <mergeCell ref="L239:M239"/>
    <mergeCell ref="H236:I236"/>
    <mergeCell ref="J236:K236"/>
    <mergeCell ref="L236:M236"/>
    <mergeCell ref="H237:I237"/>
    <mergeCell ref="J237:K237"/>
    <mergeCell ref="L237:M237"/>
    <mergeCell ref="H233:I234"/>
    <mergeCell ref="J234:K234"/>
    <mergeCell ref="L234:M234"/>
    <mergeCell ref="J233:M233"/>
    <mergeCell ref="H235:I235"/>
    <mergeCell ref="J235:K235"/>
    <mergeCell ref="L235:M235"/>
    <mergeCell ref="A219:T219"/>
    <mergeCell ref="A227:T227"/>
    <mergeCell ref="L169:M169"/>
    <mergeCell ref="A211:F211"/>
    <mergeCell ref="A212:F212"/>
    <mergeCell ref="A213:F213"/>
    <mergeCell ref="A214:F214"/>
    <mergeCell ref="A215:F215"/>
    <mergeCell ref="A216:F217"/>
    <mergeCell ref="A180:O180"/>
    <mergeCell ref="A181:O181"/>
    <mergeCell ref="L185:M185"/>
    <mergeCell ref="N185:O185"/>
    <mergeCell ref="A186:F186"/>
    <mergeCell ref="L186:M186"/>
    <mergeCell ref="N186:O186"/>
    <mergeCell ref="H209:I209"/>
    <mergeCell ref="A187:F187"/>
    <mergeCell ref="L187:M187"/>
    <mergeCell ref="N187:O187"/>
    <mergeCell ref="A195:T195"/>
    <mergeCell ref="A206:F206"/>
    <mergeCell ref="A207:F207"/>
    <mergeCell ref="A208:F208"/>
    <mergeCell ref="A209:F209"/>
    <mergeCell ref="A210:F210"/>
    <mergeCell ref="N156:O156"/>
    <mergeCell ref="A174:F174"/>
    <mergeCell ref="A175:F175"/>
    <mergeCell ref="A176:F176"/>
    <mergeCell ref="A177:F177"/>
    <mergeCell ref="A171:F171"/>
    <mergeCell ref="A179:O179"/>
    <mergeCell ref="A167:F167"/>
    <mergeCell ref="A169:F169"/>
    <mergeCell ref="A170:F170"/>
    <mergeCell ref="A172:F172"/>
    <mergeCell ref="A173:F173"/>
    <mergeCell ref="L175:M175"/>
    <mergeCell ref="N175:O175"/>
    <mergeCell ref="L176:M176"/>
    <mergeCell ref="N176:O176"/>
    <mergeCell ref="L177:M177"/>
    <mergeCell ref="N177:O177"/>
    <mergeCell ref="L172:M172"/>
    <mergeCell ref="N172:O172"/>
    <mergeCell ref="L173:M173"/>
    <mergeCell ref="N173:O173"/>
    <mergeCell ref="L174:M174"/>
    <mergeCell ref="N174:O174"/>
    <mergeCell ref="H153:K153"/>
    <mergeCell ref="H154:I154"/>
    <mergeCell ref="J154:K154"/>
    <mergeCell ref="L154:M154"/>
    <mergeCell ref="N154:O154"/>
    <mergeCell ref="H155:I155"/>
    <mergeCell ref="N171:O171"/>
    <mergeCell ref="N166:O166"/>
    <mergeCell ref="L166:M166"/>
    <mergeCell ref="L167:M167"/>
    <mergeCell ref="N167:O167"/>
    <mergeCell ref="L168:M168"/>
    <mergeCell ref="N168:O168"/>
    <mergeCell ref="H156:I156"/>
    <mergeCell ref="J155:K155"/>
    <mergeCell ref="J156:K156"/>
    <mergeCell ref="N169:O169"/>
    <mergeCell ref="L170:M170"/>
    <mergeCell ref="N170:O170"/>
    <mergeCell ref="L171:M171"/>
    <mergeCell ref="L153:O153"/>
    <mergeCell ref="L155:M155"/>
    <mergeCell ref="N155:O155"/>
    <mergeCell ref="L156:M156"/>
    <mergeCell ref="Q146:S146"/>
    <mergeCell ref="Q147:S147"/>
    <mergeCell ref="N147:P147"/>
    <mergeCell ref="H146:I146"/>
    <mergeCell ref="H147:I147"/>
    <mergeCell ref="J146:K146"/>
    <mergeCell ref="J147:K147"/>
    <mergeCell ref="L146:M146"/>
    <mergeCell ref="L147:M147"/>
    <mergeCell ref="G124:H124"/>
    <mergeCell ref="I124:J124"/>
    <mergeCell ref="K124:L124"/>
    <mergeCell ref="M109:T109"/>
    <mergeCell ref="A116:T116"/>
    <mergeCell ref="A119:G119"/>
    <mergeCell ref="A134:T134"/>
    <mergeCell ref="A161:T161"/>
    <mergeCell ref="A191:T191"/>
    <mergeCell ref="M119:T119"/>
    <mergeCell ref="M120:T120"/>
    <mergeCell ref="M121:T121"/>
    <mergeCell ref="H144:I145"/>
    <mergeCell ref="J144:K145"/>
    <mergeCell ref="L144:M145"/>
    <mergeCell ref="Q144:S145"/>
    <mergeCell ref="N144:P145"/>
    <mergeCell ref="K127:L127"/>
    <mergeCell ref="I127:J127"/>
    <mergeCell ref="G127:H127"/>
    <mergeCell ref="A139:H139"/>
    <mergeCell ref="A140:H140"/>
    <mergeCell ref="A141:H141"/>
    <mergeCell ref="N146:P146"/>
    <mergeCell ref="A105:H105"/>
    <mergeCell ref="A106:H106"/>
    <mergeCell ref="A107:H107"/>
    <mergeCell ref="A108:H108"/>
    <mergeCell ref="A109:H109"/>
    <mergeCell ref="M105:T105"/>
    <mergeCell ref="M106:T106"/>
    <mergeCell ref="M107:T107"/>
    <mergeCell ref="M108:T108"/>
    <mergeCell ref="A93:G93"/>
    <mergeCell ref="A94:G94"/>
    <mergeCell ref="A95:G95"/>
    <mergeCell ref="A96:G96"/>
    <mergeCell ref="A97:G97"/>
    <mergeCell ref="A98:G98"/>
    <mergeCell ref="K83:T83"/>
    <mergeCell ref="K84:T84"/>
    <mergeCell ref="K85:T85"/>
    <mergeCell ref="A91:G92"/>
    <mergeCell ref="H91:H92"/>
    <mergeCell ref="I91:I92"/>
    <mergeCell ref="J91:J92"/>
    <mergeCell ref="A74:B74"/>
    <mergeCell ref="C69:D69"/>
    <mergeCell ref="E69:F69"/>
    <mergeCell ref="G69:H69"/>
    <mergeCell ref="I69:J69"/>
    <mergeCell ref="A77:T77"/>
    <mergeCell ref="K58:L58"/>
    <mergeCell ref="K59:L59"/>
    <mergeCell ref="K60:L60"/>
    <mergeCell ref="A71:B71"/>
    <mergeCell ref="A72:B72"/>
    <mergeCell ref="A73:B73"/>
    <mergeCell ref="E59:F59"/>
    <mergeCell ref="E60:F60"/>
    <mergeCell ref="G58:H58"/>
    <mergeCell ref="G59:H59"/>
    <mergeCell ref="G60:H60"/>
    <mergeCell ref="I58:J58"/>
    <mergeCell ref="I59:J59"/>
    <mergeCell ref="I60:J60"/>
    <mergeCell ref="A60:B60"/>
    <mergeCell ref="C60:D60"/>
    <mergeCell ref="C56:D57"/>
    <mergeCell ref="E56:F57"/>
    <mergeCell ref="G56:H57"/>
    <mergeCell ref="I56:J57"/>
    <mergeCell ref="A58:B58"/>
    <mergeCell ref="A59:B59"/>
    <mergeCell ref="K56:L57"/>
    <mergeCell ref="C58:D58"/>
    <mergeCell ref="C59:D59"/>
    <mergeCell ref="E58:F58"/>
    <mergeCell ref="A43:T43"/>
    <mergeCell ref="A44:T44"/>
    <mergeCell ref="S22:T22"/>
    <mergeCell ref="A26:A31"/>
    <mergeCell ref="A32:A33"/>
    <mergeCell ref="A34:A39"/>
    <mergeCell ref="A40:B40"/>
    <mergeCell ref="A25:B25"/>
    <mergeCell ref="Q23:R23"/>
    <mergeCell ref="S23:T23"/>
    <mergeCell ref="C22:D22"/>
    <mergeCell ref="E22:F22"/>
    <mergeCell ref="G22:H22"/>
    <mergeCell ref="I22:J22"/>
    <mergeCell ref="K22:L22"/>
    <mergeCell ref="M22:N22"/>
    <mergeCell ref="O22:P22"/>
    <mergeCell ref="Q22:R22"/>
    <mergeCell ref="F16:J16"/>
    <mergeCell ref="C16:E16"/>
    <mergeCell ref="P12:S12"/>
    <mergeCell ref="P13:S13"/>
    <mergeCell ref="P14:S14"/>
    <mergeCell ref="N12:O14"/>
    <mergeCell ref="A14:B16"/>
    <mergeCell ref="A41:B41"/>
    <mergeCell ref="A42:T42"/>
    <mergeCell ref="K82:T82"/>
    <mergeCell ref="A1:B3"/>
    <mergeCell ref="C1:K3"/>
    <mergeCell ref="H6:J6"/>
    <mergeCell ref="A8:T8"/>
    <mergeCell ref="C5:D5"/>
    <mergeCell ref="A10:E10"/>
    <mergeCell ref="F10:K10"/>
    <mergeCell ref="N10:O10"/>
    <mergeCell ref="P10:R10"/>
    <mergeCell ref="A20:T20"/>
    <mergeCell ref="D12:H12"/>
    <mergeCell ref="A12:C12"/>
    <mergeCell ref="C23:D23"/>
    <mergeCell ref="E23:F23"/>
    <mergeCell ref="G23:H23"/>
    <mergeCell ref="I23:J23"/>
    <mergeCell ref="K23:L23"/>
    <mergeCell ref="M23:N23"/>
    <mergeCell ref="O23:P23"/>
    <mergeCell ref="C14:E14"/>
    <mergeCell ref="C15:E15"/>
    <mergeCell ref="G14:I14"/>
    <mergeCell ref="G15:I15"/>
  </mergeCells>
  <pageMargins left="0.19685039370078741" right="0.19685039370078741" top="0.59055118110236227" bottom="0.59055118110236227" header="0.31496062992125984" footer="0.31496062992125984"/>
  <pageSetup paperSize="9" scale="78" fitToHeight="11" orientation="landscape" r:id="rId1"/>
  <rowBreaks count="7" manualBreakCount="7">
    <brk id="19" max="16383" man="1"/>
    <brk id="48" max="16383" man="1"/>
    <brk id="76" max="16383" man="1"/>
    <brk id="101" max="16383" man="1"/>
    <brk id="160" max="16383" man="1"/>
    <brk id="190" max="16383" man="1"/>
    <brk id="2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Check Box 5">
              <controlPr defaultSize="0" autoFill="0" autoLine="0" autoPict="0">
                <anchor moveWithCells="1">
                  <from>
                    <xdr:col>5</xdr:col>
                    <xdr:colOff>323850</xdr:colOff>
                    <xdr:row>13</xdr:row>
                    <xdr:rowOff>9525</xdr:rowOff>
                  </from>
                  <to>
                    <xdr:col>5</xdr:col>
                    <xdr:colOff>581025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5</xdr:col>
                    <xdr:colOff>323850</xdr:colOff>
                    <xdr:row>14</xdr:row>
                    <xdr:rowOff>9525</xdr:rowOff>
                  </from>
                  <to>
                    <xdr:col>5</xdr:col>
                    <xdr:colOff>581025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defaultSize="0" autoFill="0" autoLine="0" autoPict="0">
                <anchor moveWithCells="1">
                  <from>
                    <xdr:col>8</xdr:col>
                    <xdr:colOff>552450</xdr:colOff>
                    <xdr:row>13</xdr:row>
                    <xdr:rowOff>9525</xdr:rowOff>
                  </from>
                  <to>
                    <xdr:col>9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7" name="Check Box 8">
              <controlPr defaultSize="0" autoFill="0" autoLine="0" autoPict="0">
                <anchor moveWithCells="1">
                  <from>
                    <xdr:col>8</xdr:col>
                    <xdr:colOff>552450</xdr:colOff>
                    <xdr:row>14</xdr:row>
                    <xdr:rowOff>9525</xdr:rowOff>
                  </from>
                  <to>
                    <xdr:col>9</xdr:col>
                    <xdr:colOff>171450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8" name="Check Box 19">
              <controlPr defaultSize="0" autoFill="0" autoLine="0" autoPict="0">
                <anchor moveWithCells="1">
                  <from>
                    <xdr:col>14</xdr:col>
                    <xdr:colOff>342900</xdr:colOff>
                    <xdr:row>88</xdr:row>
                    <xdr:rowOff>19050</xdr:rowOff>
                  </from>
                  <to>
                    <xdr:col>14</xdr:col>
                    <xdr:colOff>590550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9" name="Check Box 20">
              <controlPr defaultSize="0" autoFill="0" autoLine="0" autoPict="0">
                <anchor moveWithCells="1">
                  <from>
                    <xdr:col>16</xdr:col>
                    <xdr:colOff>342900</xdr:colOff>
                    <xdr:row>88</xdr:row>
                    <xdr:rowOff>19050</xdr:rowOff>
                  </from>
                  <to>
                    <xdr:col>16</xdr:col>
                    <xdr:colOff>590550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0" name="Check Box 21">
              <controlPr defaultSize="0" autoFill="0" autoLine="0" autoPict="0">
                <anchor moveWithCells="1">
                  <from>
                    <xdr:col>4</xdr:col>
                    <xdr:colOff>342900</xdr:colOff>
                    <xdr:row>99</xdr:row>
                    <xdr:rowOff>19050</xdr:rowOff>
                  </from>
                  <to>
                    <xdr:col>4</xdr:col>
                    <xdr:colOff>590550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1" name="Check Box 22">
              <controlPr defaultSize="0" autoFill="0" autoLine="0" autoPict="0">
                <anchor moveWithCells="1">
                  <from>
                    <xdr:col>6</xdr:col>
                    <xdr:colOff>342900</xdr:colOff>
                    <xdr:row>99</xdr:row>
                    <xdr:rowOff>19050</xdr:rowOff>
                  </from>
                  <to>
                    <xdr:col>6</xdr:col>
                    <xdr:colOff>590550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6</xdr:col>
                    <xdr:colOff>342900</xdr:colOff>
                    <xdr:row>81</xdr:row>
                    <xdr:rowOff>9525</xdr:rowOff>
                  </from>
                  <to>
                    <xdr:col>6</xdr:col>
                    <xdr:colOff>590550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8</xdr:col>
                    <xdr:colOff>342900</xdr:colOff>
                    <xdr:row>81</xdr:row>
                    <xdr:rowOff>9525</xdr:rowOff>
                  </from>
                  <to>
                    <xdr:col>8</xdr:col>
                    <xdr:colOff>590550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6</xdr:col>
                    <xdr:colOff>342900</xdr:colOff>
                    <xdr:row>82</xdr:row>
                    <xdr:rowOff>9525</xdr:rowOff>
                  </from>
                  <to>
                    <xdr:col>6</xdr:col>
                    <xdr:colOff>590550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8</xdr:col>
                    <xdr:colOff>342900</xdr:colOff>
                    <xdr:row>82</xdr:row>
                    <xdr:rowOff>9525</xdr:rowOff>
                  </from>
                  <to>
                    <xdr:col>8</xdr:col>
                    <xdr:colOff>590550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6</xdr:col>
                    <xdr:colOff>342900</xdr:colOff>
                    <xdr:row>83</xdr:row>
                    <xdr:rowOff>9525</xdr:rowOff>
                  </from>
                  <to>
                    <xdr:col>6</xdr:col>
                    <xdr:colOff>590550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8</xdr:col>
                    <xdr:colOff>342900</xdr:colOff>
                    <xdr:row>83</xdr:row>
                    <xdr:rowOff>9525</xdr:rowOff>
                  </from>
                  <to>
                    <xdr:col>8</xdr:col>
                    <xdr:colOff>590550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6</xdr:col>
                    <xdr:colOff>342900</xdr:colOff>
                    <xdr:row>84</xdr:row>
                    <xdr:rowOff>9525</xdr:rowOff>
                  </from>
                  <to>
                    <xdr:col>6</xdr:col>
                    <xdr:colOff>590550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" name="Check Box 18">
              <controlPr defaultSize="0" autoFill="0" autoLine="0" autoPict="0">
                <anchor moveWithCells="1">
                  <from>
                    <xdr:col>8</xdr:col>
                    <xdr:colOff>342900</xdr:colOff>
                    <xdr:row>84</xdr:row>
                    <xdr:rowOff>9525</xdr:rowOff>
                  </from>
                  <to>
                    <xdr:col>8</xdr:col>
                    <xdr:colOff>590550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0" name="Check Box 29">
              <controlPr defaultSize="0" autoFill="0" autoLine="0" autoPict="0">
                <anchor moveWithCells="1">
                  <from>
                    <xdr:col>8</xdr:col>
                    <xdr:colOff>342900</xdr:colOff>
                    <xdr:row>107</xdr:row>
                    <xdr:rowOff>66675</xdr:rowOff>
                  </from>
                  <to>
                    <xdr:col>8</xdr:col>
                    <xdr:colOff>590550</xdr:colOff>
                    <xdr:row>107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1" name="Check Box 30">
              <controlPr defaultSize="0" autoFill="0" autoLine="0" autoPict="0">
                <anchor moveWithCells="1">
                  <from>
                    <xdr:col>10</xdr:col>
                    <xdr:colOff>342900</xdr:colOff>
                    <xdr:row>107</xdr:row>
                    <xdr:rowOff>66675</xdr:rowOff>
                  </from>
                  <to>
                    <xdr:col>10</xdr:col>
                    <xdr:colOff>590550</xdr:colOff>
                    <xdr:row>107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2" name="Check Box 31">
              <controlPr defaultSize="0" autoFill="0" autoLine="0" autoPict="0">
                <anchor moveWithCells="1">
                  <from>
                    <xdr:col>8</xdr:col>
                    <xdr:colOff>342900</xdr:colOff>
                    <xdr:row>108</xdr:row>
                    <xdr:rowOff>76200</xdr:rowOff>
                  </from>
                  <to>
                    <xdr:col>8</xdr:col>
                    <xdr:colOff>590550</xdr:colOff>
                    <xdr:row>108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3" name="Check Box 32">
              <controlPr defaultSize="0" autoFill="0" autoLine="0" autoPict="0">
                <anchor moveWithCells="1">
                  <from>
                    <xdr:col>10</xdr:col>
                    <xdr:colOff>342900</xdr:colOff>
                    <xdr:row>108</xdr:row>
                    <xdr:rowOff>76200</xdr:rowOff>
                  </from>
                  <to>
                    <xdr:col>10</xdr:col>
                    <xdr:colOff>590550</xdr:colOff>
                    <xdr:row>108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4" name="Check Box 33">
              <controlPr defaultSize="0" autoFill="0" autoLine="0" autoPict="0">
                <anchor moveWithCells="1">
                  <from>
                    <xdr:col>8</xdr:col>
                    <xdr:colOff>342900</xdr:colOff>
                    <xdr:row>111</xdr:row>
                    <xdr:rowOff>9525</xdr:rowOff>
                  </from>
                  <to>
                    <xdr:col>8</xdr:col>
                    <xdr:colOff>590550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5" name="Check Box 34">
              <controlPr defaultSize="0" autoFill="0" autoLine="0" autoPict="0">
                <anchor moveWithCells="1">
                  <from>
                    <xdr:col>10</xdr:col>
                    <xdr:colOff>342900</xdr:colOff>
                    <xdr:row>111</xdr:row>
                    <xdr:rowOff>9525</xdr:rowOff>
                  </from>
                  <to>
                    <xdr:col>10</xdr:col>
                    <xdr:colOff>590550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6" name="Check Box 35">
              <controlPr defaultSize="0" autoFill="0" autoLine="0" autoPict="0">
                <anchor moveWithCells="1">
                  <from>
                    <xdr:col>8</xdr:col>
                    <xdr:colOff>342900</xdr:colOff>
                    <xdr:row>112</xdr:row>
                    <xdr:rowOff>9525</xdr:rowOff>
                  </from>
                  <to>
                    <xdr:col>8</xdr:col>
                    <xdr:colOff>590550</xdr:colOff>
                    <xdr:row>112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7" name="Check Box 36">
              <controlPr defaultSize="0" autoFill="0" autoLine="0" autoPict="0">
                <anchor moveWithCells="1">
                  <from>
                    <xdr:col>10</xdr:col>
                    <xdr:colOff>342900</xdr:colOff>
                    <xdr:row>112</xdr:row>
                    <xdr:rowOff>9525</xdr:rowOff>
                  </from>
                  <to>
                    <xdr:col>10</xdr:col>
                    <xdr:colOff>590550</xdr:colOff>
                    <xdr:row>112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28" name="Check Box 9">
              <controlPr defaultSize="0" autoFill="0" autoLine="0" autoPict="0">
                <anchor moveWithCells="1">
                  <from>
                    <xdr:col>6</xdr:col>
                    <xdr:colOff>342900</xdr:colOff>
                    <xdr:row>78</xdr:row>
                    <xdr:rowOff>9525</xdr:rowOff>
                  </from>
                  <to>
                    <xdr:col>6</xdr:col>
                    <xdr:colOff>590550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29" name="Check Box 10">
              <controlPr defaultSize="0" autoFill="0" autoLine="0" autoPict="0">
                <anchor moveWithCells="1">
                  <from>
                    <xdr:col>8</xdr:col>
                    <xdr:colOff>342900</xdr:colOff>
                    <xdr:row>78</xdr:row>
                    <xdr:rowOff>9525</xdr:rowOff>
                  </from>
                  <to>
                    <xdr:col>8</xdr:col>
                    <xdr:colOff>590550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30" name="Check Box 25">
              <controlPr defaultSize="0" autoFill="0" autoLine="0" autoPict="0">
                <anchor moveWithCells="1">
                  <from>
                    <xdr:col>8</xdr:col>
                    <xdr:colOff>342900</xdr:colOff>
                    <xdr:row>105</xdr:row>
                    <xdr:rowOff>66675</xdr:rowOff>
                  </from>
                  <to>
                    <xdr:col>8</xdr:col>
                    <xdr:colOff>590550</xdr:colOff>
                    <xdr:row>105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31" name="Check Box 26">
              <controlPr defaultSize="0" autoFill="0" autoLine="0" autoPict="0">
                <anchor moveWithCells="1">
                  <from>
                    <xdr:col>10</xdr:col>
                    <xdr:colOff>342900</xdr:colOff>
                    <xdr:row>105</xdr:row>
                    <xdr:rowOff>66675</xdr:rowOff>
                  </from>
                  <to>
                    <xdr:col>10</xdr:col>
                    <xdr:colOff>590550</xdr:colOff>
                    <xdr:row>105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2" name="Check Box 27">
              <controlPr defaultSize="0" autoFill="0" autoLine="0" autoPict="0">
                <anchor moveWithCells="1">
                  <from>
                    <xdr:col>8</xdr:col>
                    <xdr:colOff>342900</xdr:colOff>
                    <xdr:row>106</xdr:row>
                    <xdr:rowOff>66675</xdr:rowOff>
                  </from>
                  <to>
                    <xdr:col>8</xdr:col>
                    <xdr:colOff>590550</xdr:colOff>
                    <xdr:row>106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3" name="Check Box 28">
              <controlPr defaultSize="0" autoFill="0" autoLine="0" autoPict="0">
                <anchor moveWithCells="1">
                  <from>
                    <xdr:col>10</xdr:col>
                    <xdr:colOff>342900</xdr:colOff>
                    <xdr:row>106</xdr:row>
                    <xdr:rowOff>66675</xdr:rowOff>
                  </from>
                  <to>
                    <xdr:col>10</xdr:col>
                    <xdr:colOff>590550</xdr:colOff>
                    <xdr:row>106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4" name="Check Box 37">
              <controlPr defaultSize="0" autoFill="0" autoLine="0" autoPict="0">
                <anchor moveWithCells="1">
                  <from>
                    <xdr:col>8</xdr:col>
                    <xdr:colOff>342900</xdr:colOff>
                    <xdr:row>118</xdr:row>
                    <xdr:rowOff>104775</xdr:rowOff>
                  </from>
                  <to>
                    <xdr:col>8</xdr:col>
                    <xdr:colOff>590550</xdr:colOff>
                    <xdr:row>118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5" name="Check Box 38">
              <controlPr defaultSize="0" autoFill="0" autoLine="0" autoPict="0">
                <anchor moveWithCells="1">
                  <from>
                    <xdr:col>10</xdr:col>
                    <xdr:colOff>342900</xdr:colOff>
                    <xdr:row>118</xdr:row>
                    <xdr:rowOff>104775</xdr:rowOff>
                  </from>
                  <to>
                    <xdr:col>10</xdr:col>
                    <xdr:colOff>590550</xdr:colOff>
                    <xdr:row>118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6" name="Check Box 39">
              <controlPr defaultSize="0" autoFill="0" autoLine="0" autoPict="0">
                <anchor moveWithCells="1">
                  <from>
                    <xdr:col>8</xdr:col>
                    <xdr:colOff>342900</xdr:colOff>
                    <xdr:row>119</xdr:row>
                    <xdr:rowOff>28575</xdr:rowOff>
                  </from>
                  <to>
                    <xdr:col>8</xdr:col>
                    <xdr:colOff>590550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7" name="Check Box 40">
              <controlPr defaultSize="0" autoFill="0" autoLine="0" autoPict="0">
                <anchor moveWithCells="1">
                  <from>
                    <xdr:col>10</xdr:col>
                    <xdr:colOff>342900</xdr:colOff>
                    <xdr:row>119</xdr:row>
                    <xdr:rowOff>28575</xdr:rowOff>
                  </from>
                  <to>
                    <xdr:col>10</xdr:col>
                    <xdr:colOff>590550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8" name="Check Box 41">
              <controlPr defaultSize="0" autoFill="0" autoLine="0" autoPict="0">
                <anchor moveWithCells="1">
                  <from>
                    <xdr:col>8</xdr:col>
                    <xdr:colOff>342900</xdr:colOff>
                    <xdr:row>120</xdr:row>
                    <xdr:rowOff>28575</xdr:rowOff>
                  </from>
                  <to>
                    <xdr:col>8</xdr:col>
                    <xdr:colOff>590550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9" name="Check Box 42">
              <controlPr defaultSize="0" autoFill="0" autoLine="0" autoPict="0">
                <anchor moveWithCells="1">
                  <from>
                    <xdr:col>10</xdr:col>
                    <xdr:colOff>342900</xdr:colOff>
                    <xdr:row>120</xdr:row>
                    <xdr:rowOff>28575</xdr:rowOff>
                  </from>
                  <to>
                    <xdr:col>10</xdr:col>
                    <xdr:colOff>590550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40" name="Check Box 23">
              <controlPr defaultSize="0" autoFill="0" autoLine="0" autoPict="0">
                <anchor moveWithCells="1">
                  <from>
                    <xdr:col>8</xdr:col>
                    <xdr:colOff>342900</xdr:colOff>
                    <xdr:row>104</xdr:row>
                    <xdr:rowOff>66675</xdr:rowOff>
                  </from>
                  <to>
                    <xdr:col>8</xdr:col>
                    <xdr:colOff>590550</xdr:colOff>
                    <xdr:row>104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41" name="Check Box 24">
              <controlPr defaultSize="0" autoFill="0" autoLine="0" autoPict="0">
                <anchor moveWithCells="1">
                  <from>
                    <xdr:col>10</xdr:col>
                    <xdr:colOff>342900</xdr:colOff>
                    <xdr:row>104</xdr:row>
                    <xdr:rowOff>66675</xdr:rowOff>
                  </from>
                  <to>
                    <xdr:col>10</xdr:col>
                    <xdr:colOff>590550</xdr:colOff>
                    <xdr:row>104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2" name="Check Box 43">
              <controlPr defaultSize="0" autoFill="0" autoLine="0" autoPict="0">
                <anchor moveWithCells="1">
                  <from>
                    <xdr:col>8</xdr:col>
                    <xdr:colOff>342900</xdr:colOff>
                    <xdr:row>138</xdr:row>
                    <xdr:rowOff>28575</xdr:rowOff>
                  </from>
                  <to>
                    <xdr:col>8</xdr:col>
                    <xdr:colOff>590550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3" name="Check Box 44">
              <controlPr defaultSize="0" autoFill="0" autoLine="0" autoPict="0">
                <anchor moveWithCells="1">
                  <from>
                    <xdr:col>10</xdr:col>
                    <xdr:colOff>342900</xdr:colOff>
                    <xdr:row>138</xdr:row>
                    <xdr:rowOff>28575</xdr:rowOff>
                  </from>
                  <to>
                    <xdr:col>10</xdr:col>
                    <xdr:colOff>590550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4" name="Check Box 49">
              <controlPr defaultSize="0" autoFill="0" autoLine="0" autoPict="0">
                <anchor moveWithCells="1">
                  <from>
                    <xdr:col>8</xdr:col>
                    <xdr:colOff>342900</xdr:colOff>
                    <xdr:row>139</xdr:row>
                    <xdr:rowOff>76200</xdr:rowOff>
                  </from>
                  <to>
                    <xdr:col>8</xdr:col>
                    <xdr:colOff>590550</xdr:colOff>
                    <xdr:row>139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5" name="Check Box 50">
              <controlPr defaultSize="0" autoFill="0" autoLine="0" autoPict="0">
                <anchor moveWithCells="1">
                  <from>
                    <xdr:col>10</xdr:col>
                    <xdr:colOff>342900</xdr:colOff>
                    <xdr:row>139</xdr:row>
                    <xdr:rowOff>76200</xdr:rowOff>
                  </from>
                  <to>
                    <xdr:col>10</xdr:col>
                    <xdr:colOff>590550</xdr:colOff>
                    <xdr:row>139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46" name="Check Box 51">
              <controlPr defaultSize="0" autoFill="0" autoLine="0" autoPict="0">
                <anchor moveWithCells="1">
                  <from>
                    <xdr:col>8</xdr:col>
                    <xdr:colOff>342900</xdr:colOff>
                    <xdr:row>140</xdr:row>
                    <xdr:rowOff>76200</xdr:rowOff>
                  </from>
                  <to>
                    <xdr:col>8</xdr:col>
                    <xdr:colOff>590550</xdr:colOff>
                    <xdr:row>140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47" name="Check Box 52">
              <controlPr defaultSize="0" autoFill="0" autoLine="0" autoPict="0">
                <anchor moveWithCells="1">
                  <from>
                    <xdr:col>10</xdr:col>
                    <xdr:colOff>342900</xdr:colOff>
                    <xdr:row>140</xdr:row>
                    <xdr:rowOff>76200</xdr:rowOff>
                  </from>
                  <to>
                    <xdr:col>10</xdr:col>
                    <xdr:colOff>590550</xdr:colOff>
                    <xdr:row>140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48" name="Check Box 53">
              <controlPr defaultSize="0" autoFill="0" autoLine="0" autoPict="0">
                <anchor moveWithCells="1">
                  <from>
                    <xdr:col>6</xdr:col>
                    <xdr:colOff>342900</xdr:colOff>
                    <xdr:row>150</xdr:row>
                    <xdr:rowOff>19050</xdr:rowOff>
                  </from>
                  <to>
                    <xdr:col>6</xdr:col>
                    <xdr:colOff>590550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49" name="Check Box 54">
              <controlPr defaultSize="0" autoFill="0" autoLine="0" autoPict="0">
                <anchor moveWithCells="1">
                  <from>
                    <xdr:col>8</xdr:col>
                    <xdr:colOff>342900</xdr:colOff>
                    <xdr:row>150</xdr:row>
                    <xdr:rowOff>19050</xdr:rowOff>
                  </from>
                  <to>
                    <xdr:col>8</xdr:col>
                    <xdr:colOff>590550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0" name="Check Box 57">
              <controlPr defaultSize="0" autoFill="0" autoLine="0" autoPict="0">
                <anchor moveWithCells="1">
                  <from>
                    <xdr:col>6</xdr:col>
                    <xdr:colOff>342900</xdr:colOff>
                    <xdr:row>168</xdr:row>
                    <xdr:rowOff>19050</xdr:rowOff>
                  </from>
                  <to>
                    <xdr:col>6</xdr:col>
                    <xdr:colOff>590550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1" name="Check Box 58">
              <controlPr defaultSize="0" autoFill="0" autoLine="0" autoPict="0">
                <anchor moveWithCells="1">
                  <from>
                    <xdr:col>8</xdr:col>
                    <xdr:colOff>342900</xdr:colOff>
                    <xdr:row>168</xdr:row>
                    <xdr:rowOff>19050</xdr:rowOff>
                  </from>
                  <to>
                    <xdr:col>8</xdr:col>
                    <xdr:colOff>590550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2" name="Check Box 59">
              <controlPr defaultSize="0" autoFill="0" autoLine="0" autoPict="0">
                <anchor moveWithCells="1">
                  <from>
                    <xdr:col>6</xdr:col>
                    <xdr:colOff>342900</xdr:colOff>
                    <xdr:row>169</xdr:row>
                    <xdr:rowOff>19050</xdr:rowOff>
                  </from>
                  <to>
                    <xdr:col>6</xdr:col>
                    <xdr:colOff>590550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3" name="Check Box 60">
              <controlPr defaultSize="0" autoFill="0" autoLine="0" autoPict="0">
                <anchor moveWithCells="1">
                  <from>
                    <xdr:col>8</xdr:col>
                    <xdr:colOff>342900</xdr:colOff>
                    <xdr:row>169</xdr:row>
                    <xdr:rowOff>19050</xdr:rowOff>
                  </from>
                  <to>
                    <xdr:col>8</xdr:col>
                    <xdr:colOff>590550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54" name="Check Box 61">
              <controlPr defaultSize="0" autoFill="0" autoLine="0" autoPict="0">
                <anchor moveWithCells="1">
                  <from>
                    <xdr:col>6</xdr:col>
                    <xdr:colOff>342900</xdr:colOff>
                    <xdr:row>171</xdr:row>
                    <xdr:rowOff>19050</xdr:rowOff>
                  </from>
                  <to>
                    <xdr:col>6</xdr:col>
                    <xdr:colOff>590550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55" name="Check Box 62">
              <controlPr defaultSize="0" autoFill="0" autoLine="0" autoPict="0">
                <anchor moveWithCells="1">
                  <from>
                    <xdr:col>8</xdr:col>
                    <xdr:colOff>342900</xdr:colOff>
                    <xdr:row>171</xdr:row>
                    <xdr:rowOff>19050</xdr:rowOff>
                  </from>
                  <to>
                    <xdr:col>8</xdr:col>
                    <xdr:colOff>590550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56" name="Check Box 63">
              <controlPr defaultSize="0" autoFill="0" autoLine="0" autoPict="0">
                <anchor moveWithCells="1">
                  <from>
                    <xdr:col>6</xdr:col>
                    <xdr:colOff>342900</xdr:colOff>
                    <xdr:row>172</xdr:row>
                    <xdr:rowOff>85725</xdr:rowOff>
                  </from>
                  <to>
                    <xdr:col>6</xdr:col>
                    <xdr:colOff>590550</xdr:colOff>
                    <xdr:row>172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57" name="Check Box 64">
              <controlPr defaultSize="0" autoFill="0" autoLine="0" autoPict="0">
                <anchor moveWithCells="1">
                  <from>
                    <xdr:col>8</xdr:col>
                    <xdr:colOff>342900</xdr:colOff>
                    <xdr:row>172</xdr:row>
                    <xdr:rowOff>85725</xdr:rowOff>
                  </from>
                  <to>
                    <xdr:col>8</xdr:col>
                    <xdr:colOff>590550</xdr:colOff>
                    <xdr:row>172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58" name="Check Box 65">
              <controlPr defaultSize="0" autoFill="0" autoLine="0" autoPict="0">
                <anchor moveWithCells="1">
                  <from>
                    <xdr:col>6</xdr:col>
                    <xdr:colOff>342900</xdr:colOff>
                    <xdr:row>173</xdr:row>
                    <xdr:rowOff>19050</xdr:rowOff>
                  </from>
                  <to>
                    <xdr:col>6</xdr:col>
                    <xdr:colOff>590550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59" name="Check Box 66">
              <controlPr defaultSize="0" autoFill="0" autoLine="0" autoPict="0">
                <anchor moveWithCells="1">
                  <from>
                    <xdr:col>8</xdr:col>
                    <xdr:colOff>342900</xdr:colOff>
                    <xdr:row>173</xdr:row>
                    <xdr:rowOff>19050</xdr:rowOff>
                  </from>
                  <to>
                    <xdr:col>8</xdr:col>
                    <xdr:colOff>590550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0" name="Check Box 67">
              <controlPr defaultSize="0" autoFill="0" autoLine="0" autoPict="0">
                <anchor moveWithCells="1">
                  <from>
                    <xdr:col>6</xdr:col>
                    <xdr:colOff>342900</xdr:colOff>
                    <xdr:row>174</xdr:row>
                    <xdr:rowOff>19050</xdr:rowOff>
                  </from>
                  <to>
                    <xdr:col>6</xdr:col>
                    <xdr:colOff>590550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1" name="Check Box 68">
              <controlPr defaultSize="0" autoFill="0" autoLine="0" autoPict="0">
                <anchor moveWithCells="1">
                  <from>
                    <xdr:col>8</xdr:col>
                    <xdr:colOff>342900</xdr:colOff>
                    <xdr:row>174</xdr:row>
                    <xdr:rowOff>19050</xdr:rowOff>
                  </from>
                  <to>
                    <xdr:col>8</xdr:col>
                    <xdr:colOff>590550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62" name="Check Box 71">
              <controlPr defaultSize="0" autoFill="0" autoLine="0" autoPict="0">
                <anchor moveWithCells="1">
                  <from>
                    <xdr:col>6</xdr:col>
                    <xdr:colOff>342900</xdr:colOff>
                    <xdr:row>176</xdr:row>
                    <xdr:rowOff>85725</xdr:rowOff>
                  </from>
                  <to>
                    <xdr:col>6</xdr:col>
                    <xdr:colOff>590550</xdr:colOff>
                    <xdr:row>176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63" name="Check Box 72">
              <controlPr defaultSize="0" autoFill="0" autoLine="0" autoPict="0">
                <anchor moveWithCells="1">
                  <from>
                    <xdr:col>8</xdr:col>
                    <xdr:colOff>342900</xdr:colOff>
                    <xdr:row>176</xdr:row>
                    <xdr:rowOff>85725</xdr:rowOff>
                  </from>
                  <to>
                    <xdr:col>8</xdr:col>
                    <xdr:colOff>590550</xdr:colOff>
                    <xdr:row>176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4" name="Check Box 69">
              <controlPr defaultSize="0" autoFill="0" autoLine="0" autoPict="0">
                <anchor moveWithCells="1">
                  <from>
                    <xdr:col>6</xdr:col>
                    <xdr:colOff>342900</xdr:colOff>
                    <xdr:row>175</xdr:row>
                    <xdr:rowOff>19050</xdr:rowOff>
                  </from>
                  <to>
                    <xdr:col>6</xdr:col>
                    <xdr:colOff>590550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5" name="Check Box 70">
              <controlPr defaultSize="0" autoFill="0" autoLine="0" autoPict="0">
                <anchor moveWithCells="1">
                  <from>
                    <xdr:col>8</xdr:col>
                    <xdr:colOff>342900</xdr:colOff>
                    <xdr:row>175</xdr:row>
                    <xdr:rowOff>19050</xdr:rowOff>
                  </from>
                  <to>
                    <xdr:col>8</xdr:col>
                    <xdr:colOff>590550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66" name="Check Box 73">
              <controlPr defaultSize="0" autoFill="0" autoLine="0" autoPict="0">
                <anchor moveWithCells="1">
                  <from>
                    <xdr:col>6</xdr:col>
                    <xdr:colOff>342900</xdr:colOff>
                    <xdr:row>186</xdr:row>
                    <xdr:rowOff>76200</xdr:rowOff>
                  </from>
                  <to>
                    <xdr:col>6</xdr:col>
                    <xdr:colOff>590550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67" name="Check Box 74">
              <controlPr defaultSize="0" autoFill="0" autoLine="0" autoPict="0">
                <anchor moveWithCells="1">
                  <from>
                    <xdr:col>8</xdr:col>
                    <xdr:colOff>342900</xdr:colOff>
                    <xdr:row>186</xdr:row>
                    <xdr:rowOff>76200</xdr:rowOff>
                  </from>
                  <to>
                    <xdr:col>8</xdr:col>
                    <xdr:colOff>590550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68" name="Check Box 75">
              <controlPr defaultSize="0" autoFill="0" autoLine="0" autoPict="0">
                <anchor moveWithCells="1">
                  <from>
                    <xdr:col>6</xdr:col>
                    <xdr:colOff>342900</xdr:colOff>
                    <xdr:row>185</xdr:row>
                    <xdr:rowOff>19050</xdr:rowOff>
                  </from>
                  <to>
                    <xdr:col>6</xdr:col>
                    <xdr:colOff>590550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69" name="Check Box 76">
              <controlPr defaultSize="0" autoFill="0" autoLine="0" autoPict="0">
                <anchor moveWithCells="1">
                  <from>
                    <xdr:col>8</xdr:col>
                    <xdr:colOff>342900</xdr:colOff>
                    <xdr:row>185</xdr:row>
                    <xdr:rowOff>19050</xdr:rowOff>
                  </from>
                  <to>
                    <xdr:col>8</xdr:col>
                    <xdr:colOff>590550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70" name="Check Box 55">
              <controlPr defaultSize="0" autoFill="0" autoLine="0" autoPict="0">
                <anchor moveWithCells="1">
                  <from>
                    <xdr:col>5</xdr:col>
                    <xdr:colOff>342900</xdr:colOff>
                    <xdr:row>158</xdr:row>
                    <xdr:rowOff>19050</xdr:rowOff>
                  </from>
                  <to>
                    <xdr:col>5</xdr:col>
                    <xdr:colOff>590550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71" name="Check Box 56">
              <controlPr defaultSize="0" autoFill="0" autoLine="0" autoPict="0">
                <anchor moveWithCells="1">
                  <from>
                    <xdr:col>7</xdr:col>
                    <xdr:colOff>342900</xdr:colOff>
                    <xdr:row>158</xdr:row>
                    <xdr:rowOff>19050</xdr:rowOff>
                  </from>
                  <to>
                    <xdr:col>7</xdr:col>
                    <xdr:colOff>590550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72" name="Check Box 79">
              <controlPr defaultSize="0" autoFill="0" autoLine="0" autoPict="0">
                <anchor moveWithCells="1">
                  <from>
                    <xdr:col>6</xdr:col>
                    <xdr:colOff>342900</xdr:colOff>
                    <xdr:row>196</xdr:row>
                    <xdr:rowOff>19050</xdr:rowOff>
                  </from>
                  <to>
                    <xdr:col>6</xdr:col>
                    <xdr:colOff>590550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73" name="Check Box 90">
              <controlPr defaultSize="0" autoFill="0" autoLine="0" autoPict="0">
                <anchor moveWithCells="1">
                  <from>
                    <xdr:col>6</xdr:col>
                    <xdr:colOff>342900</xdr:colOff>
                    <xdr:row>197</xdr:row>
                    <xdr:rowOff>19050</xdr:rowOff>
                  </from>
                  <to>
                    <xdr:col>6</xdr:col>
                    <xdr:colOff>590550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74" name="Check Box 91">
              <controlPr defaultSize="0" autoFill="0" autoLine="0" autoPict="0">
                <anchor moveWithCells="1">
                  <from>
                    <xdr:col>6</xdr:col>
                    <xdr:colOff>342900</xdr:colOff>
                    <xdr:row>198</xdr:row>
                    <xdr:rowOff>19050</xdr:rowOff>
                  </from>
                  <to>
                    <xdr:col>6</xdr:col>
                    <xdr:colOff>590550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75" name="Check Box 92">
              <controlPr defaultSize="0" autoFill="0" autoLine="0" autoPict="0">
                <anchor moveWithCells="1">
                  <from>
                    <xdr:col>6</xdr:col>
                    <xdr:colOff>342900</xdr:colOff>
                    <xdr:row>199</xdr:row>
                    <xdr:rowOff>19050</xdr:rowOff>
                  </from>
                  <to>
                    <xdr:col>6</xdr:col>
                    <xdr:colOff>590550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76" name="Check Box 93">
              <controlPr defaultSize="0" autoFill="0" autoLine="0" autoPict="0">
                <anchor moveWithCells="1">
                  <from>
                    <xdr:col>6</xdr:col>
                    <xdr:colOff>342900</xdr:colOff>
                    <xdr:row>200</xdr:row>
                    <xdr:rowOff>19050</xdr:rowOff>
                  </from>
                  <to>
                    <xdr:col>6</xdr:col>
                    <xdr:colOff>590550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77" name="Check Box 94">
              <controlPr defaultSize="0" autoFill="0" autoLine="0" autoPict="0">
                <anchor moveWithCells="1">
                  <from>
                    <xdr:col>6</xdr:col>
                    <xdr:colOff>342900</xdr:colOff>
                    <xdr:row>201</xdr:row>
                    <xdr:rowOff>19050</xdr:rowOff>
                  </from>
                  <to>
                    <xdr:col>6</xdr:col>
                    <xdr:colOff>590550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78" name="Check Box 95">
              <controlPr defaultSize="0" autoFill="0" autoLine="0" autoPict="0">
                <anchor moveWithCells="1">
                  <from>
                    <xdr:col>6</xdr:col>
                    <xdr:colOff>342900</xdr:colOff>
                    <xdr:row>202</xdr:row>
                    <xdr:rowOff>19050</xdr:rowOff>
                  </from>
                  <to>
                    <xdr:col>6</xdr:col>
                    <xdr:colOff>590550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79" name="Check Box 96">
              <controlPr defaultSize="0" autoFill="0" autoLine="0" autoPict="0">
                <anchor moveWithCells="1">
                  <from>
                    <xdr:col>6</xdr:col>
                    <xdr:colOff>342900</xdr:colOff>
                    <xdr:row>203</xdr:row>
                    <xdr:rowOff>19050</xdr:rowOff>
                  </from>
                  <to>
                    <xdr:col>6</xdr:col>
                    <xdr:colOff>590550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80" name="Check Box 97">
              <controlPr defaultSize="0" autoFill="0" autoLine="0" autoPict="0">
                <anchor moveWithCells="1">
                  <from>
                    <xdr:col>6</xdr:col>
                    <xdr:colOff>342900</xdr:colOff>
                    <xdr:row>204</xdr:row>
                    <xdr:rowOff>19050</xdr:rowOff>
                  </from>
                  <to>
                    <xdr:col>6</xdr:col>
                    <xdr:colOff>590550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81" name="Check Box 98">
              <controlPr defaultSize="0" autoFill="0" autoLine="0" autoPict="0">
                <anchor moveWithCells="1">
                  <from>
                    <xdr:col>6</xdr:col>
                    <xdr:colOff>342900</xdr:colOff>
                    <xdr:row>205</xdr:row>
                    <xdr:rowOff>19050</xdr:rowOff>
                  </from>
                  <to>
                    <xdr:col>6</xdr:col>
                    <xdr:colOff>590550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82" name="Check Box 99">
              <controlPr defaultSize="0" autoFill="0" autoLine="0" autoPict="0">
                <anchor moveWithCells="1">
                  <from>
                    <xdr:col>6</xdr:col>
                    <xdr:colOff>342900</xdr:colOff>
                    <xdr:row>206</xdr:row>
                    <xdr:rowOff>19050</xdr:rowOff>
                  </from>
                  <to>
                    <xdr:col>6</xdr:col>
                    <xdr:colOff>590550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83" name="Check Box 100">
              <controlPr defaultSize="0" autoFill="0" autoLine="0" autoPict="0">
                <anchor moveWithCells="1">
                  <from>
                    <xdr:col>6</xdr:col>
                    <xdr:colOff>342900</xdr:colOff>
                    <xdr:row>207</xdr:row>
                    <xdr:rowOff>19050</xdr:rowOff>
                  </from>
                  <to>
                    <xdr:col>6</xdr:col>
                    <xdr:colOff>590550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84" name="Check Box 101">
              <controlPr defaultSize="0" autoFill="0" autoLine="0" autoPict="0">
                <anchor moveWithCells="1">
                  <from>
                    <xdr:col>6</xdr:col>
                    <xdr:colOff>342900</xdr:colOff>
                    <xdr:row>208</xdr:row>
                    <xdr:rowOff>19050</xdr:rowOff>
                  </from>
                  <to>
                    <xdr:col>6</xdr:col>
                    <xdr:colOff>590550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85" name="Check Box 102">
              <controlPr defaultSize="0" autoFill="0" autoLine="0" autoPict="0">
                <anchor moveWithCells="1">
                  <from>
                    <xdr:col>6</xdr:col>
                    <xdr:colOff>342900</xdr:colOff>
                    <xdr:row>209</xdr:row>
                    <xdr:rowOff>19050</xdr:rowOff>
                  </from>
                  <to>
                    <xdr:col>6</xdr:col>
                    <xdr:colOff>590550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86" name="Check Box 103">
              <controlPr defaultSize="0" autoFill="0" autoLine="0" autoPict="0">
                <anchor moveWithCells="1">
                  <from>
                    <xdr:col>6</xdr:col>
                    <xdr:colOff>342900</xdr:colOff>
                    <xdr:row>210</xdr:row>
                    <xdr:rowOff>19050</xdr:rowOff>
                  </from>
                  <to>
                    <xdr:col>6</xdr:col>
                    <xdr:colOff>590550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7" name="Check Box 104">
              <controlPr defaultSize="0" autoFill="0" autoLine="0" autoPict="0">
                <anchor moveWithCells="1">
                  <from>
                    <xdr:col>6</xdr:col>
                    <xdr:colOff>342900</xdr:colOff>
                    <xdr:row>211</xdr:row>
                    <xdr:rowOff>19050</xdr:rowOff>
                  </from>
                  <to>
                    <xdr:col>6</xdr:col>
                    <xdr:colOff>590550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88" name="Check Box 105">
              <controlPr defaultSize="0" autoFill="0" autoLine="0" autoPict="0">
                <anchor moveWithCells="1">
                  <from>
                    <xdr:col>6</xdr:col>
                    <xdr:colOff>342900</xdr:colOff>
                    <xdr:row>212</xdr:row>
                    <xdr:rowOff>19050</xdr:rowOff>
                  </from>
                  <to>
                    <xdr:col>6</xdr:col>
                    <xdr:colOff>590550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89" name="Check Box 106">
              <controlPr defaultSize="0" autoFill="0" autoLine="0" autoPict="0">
                <anchor moveWithCells="1">
                  <from>
                    <xdr:col>6</xdr:col>
                    <xdr:colOff>342900</xdr:colOff>
                    <xdr:row>213</xdr:row>
                    <xdr:rowOff>19050</xdr:rowOff>
                  </from>
                  <to>
                    <xdr:col>6</xdr:col>
                    <xdr:colOff>590550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90" name="Check Box 107">
              <controlPr defaultSize="0" autoFill="0" autoLine="0" autoPict="0">
                <anchor moveWithCells="1">
                  <from>
                    <xdr:col>6</xdr:col>
                    <xdr:colOff>342900</xdr:colOff>
                    <xdr:row>214</xdr:row>
                    <xdr:rowOff>19050</xdr:rowOff>
                  </from>
                  <to>
                    <xdr:col>6</xdr:col>
                    <xdr:colOff>590550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91" name="Check Box 77">
              <controlPr defaultSize="0" autoFill="0" autoLine="0" autoPict="0">
                <anchor moveWithCells="1">
                  <from>
                    <xdr:col>10</xdr:col>
                    <xdr:colOff>342900</xdr:colOff>
                    <xdr:row>192</xdr:row>
                    <xdr:rowOff>19050</xdr:rowOff>
                  </from>
                  <to>
                    <xdr:col>10</xdr:col>
                    <xdr:colOff>590550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92" name="Check Box 78">
              <controlPr defaultSize="0" autoFill="0" autoLine="0" autoPict="0">
                <anchor moveWithCells="1">
                  <from>
                    <xdr:col>12</xdr:col>
                    <xdr:colOff>342900</xdr:colOff>
                    <xdr:row>192</xdr:row>
                    <xdr:rowOff>19050</xdr:rowOff>
                  </from>
                  <to>
                    <xdr:col>12</xdr:col>
                    <xdr:colOff>590550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93" name="Check Box 113">
              <controlPr defaultSize="0" autoFill="0" autoLine="0" autoPict="0">
                <anchor moveWithCells="1">
                  <from>
                    <xdr:col>7</xdr:col>
                    <xdr:colOff>571500</xdr:colOff>
                    <xdr:row>236</xdr:row>
                    <xdr:rowOff>19050</xdr:rowOff>
                  </from>
                  <to>
                    <xdr:col>8</xdr:col>
                    <xdr:colOff>180975</xdr:colOff>
                    <xdr:row>236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94" name="Check Box 114">
              <controlPr defaultSize="0" autoFill="0" autoLine="0" autoPict="0">
                <anchor moveWithCells="1">
                  <from>
                    <xdr:col>9</xdr:col>
                    <xdr:colOff>552450</xdr:colOff>
                    <xdr:row>236</xdr:row>
                    <xdr:rowOff>19050</xdr:rowOff>
                  </from>
                  <to>
                    <xdr:col>10</xdr:col>
                    <xdr:colOff>171450</xdr:colOff>
                    <xdr:row>236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95" name="Check Box 115">
              <controlPr defaultSize="0" autoFill="0" autoLine="0" autoPict="0">
                <anchor moveWithCells="1">
                  <from>
                    <xdr:col>11</xdr:col>
                    <xdr:colOff>542925</xdr:colOff>
                    <xdr:row>236</xdr:row>
                    <xdr:rowOff>19050</xdr:rowOff>
                  </from>
                  <to>
                    <xdr:col>12</xdr:col>
                    <xdr:colOff>152400</xdr:colOff>
                    <xdr:row>236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96" name="Check Box 116">
              <controlPr defaultSize="0" autoFill="0" autoLine="0" autoPict="0">
                <anchor moveWithCells="1">
                  <from>
                    <xdr:col>7</xdr:col>
                    <xdr:colOff>571500</xdr:colOff>
                    <xdr:row>237</xdr:row>
                    <xdr:rowOff>19050</xdr:rowOff>
                  </from>
                  <to>
                    <xdr:col>8</xdr:col>
                    <xdr:colOff>180975</xdr:colOff>
                    <xdr:row>237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97" name="Check Box 117">
              <controlPr defaultSize="0" autoFill="0" autoLine="0" autoPict="0">
                <anchor moveWithCells="1">
                  <from>
                    <xdr:col>9</xdr:col>
                    <xdr:colOff>552450</xdr:colOff>
                    <xdr:row>237</xdr:row>
                    <xdr:rowOff>19050</xdr:rowOff>
                  </from>
                  <to>
                    <xdr:col>10</xdr:col>
                    <xdr:colOff>171450</xdr:colOff>
                    <xdr:row>237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98" name="Check Box 118">
              <controlPr defaultSize="0" autoFill="0" autoLine="0" autoPict="0">
                <anchor moveWithCells="1">
                  <from>
                    <xdr:col>11</xdr:col>
                    <xdr:colOff>542925</xdr:colOff>
                    <xdr:row>237</xdr:row>
                    <xdr:rowOff>19050</xdr:rowOff>
                  </from>
                  <to>
                    <xdr:col>12</xdr:col>
                    <xdr:colOff>152400</xdr:colOff>
                    <xdr:row>237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99" name="Check Box 119">
              <controlPr defaultSize="0" autoFill="0" autoLine="0" autoPict="0">
                <anchor moveWithCells="1">
                  <from>
                    <xdr:col>7</xdr:col>
                    <xdr:colOff>571500</xdr:colOff>
                    <xdr:row>238</xdr:row>
                    <xdr:rowOff>19050</xdr:rowOff>
                  </from>
                  <to>
                    <xdr:col>8</xdr:col>
                    <xdr:colOff>180975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00" name="Check Box 120">
              <controlPr defaultSize="0" autoFill="0" autoLine="0" autoPict="0">
                <anchor moveWithCells="1">
                  <from>
                    <xdr:col>9</xdr:col>
                    <xdr:colOff>552450</xdr:colOff>
                    <xdr:row>238</xdr:row>
                    <xdr:rowOff>19050</xdr:rowOff>
                  </from>
                  <to>
                    <xdr:col>10</xdr:col>
                    <xdr:colOff>171450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01" name="Check Box 121">
              <controlPr defaultSize="0" autoFill="0" autoLine="0" autoPict="0">
                <anchor moveWithCells="1">
                  <from>
                    <xdr:col>11</xdr:col>
                    <xdr:colOff>542925</xdr:colOff>
                    <xdr:row>238</xdr:row>
                    <xdr:rowOff>19050</xdr:rowOff>
                  </from>
                  <to>
                    <xdr:col>12</xdr:col>
                    <xdr:colOff>152400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02" name="Check Box 110">
              <controlPr defaultSize="0" autoFill="0" autoLine="0" autoPict="0">
                <anchor moveWithCells="1">
                  <from>
                    <xdr:col>7</xdr:col>
                    <xdr:colOff>571500</xdr:colOff>
                    <xdr:row>235</xdr:row>
                    <xdr:rowOff>19050</xdr:rowOff>
                  </from>
                  <to>
                    <xdr:col>8</xdr:col>
                    <xdr:colOff>180975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03" name="Check Box 111">
              <controlPr defaultSize="0" autoFill="0" autoLine="0" autoPict="0">
                <anchor moveWithCells="1">
                  <from>
                    <xdr:col>9</xdr:col>
                    <xdr:colOff>552450</xdr:colOff>
                    <xdr:row>235</xdr:row>
                    <xdr:rowOff>19050</xdr:rowOff>
                  </from>
                  <to>
                    <xdr:col>10</xdr:col>
                    <xdr:colOff>171450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04" name="Check Box 112">
              <controlPr defaultSize="0" autoFill="0" autoLine="0" autoPict="0">
                <anchor moveWithCells="1">
                  <from>
                    <xdr:col>11</xdr:col>
                    <xdr:colOff>542925</xdr:colOff>
                    <xdr:row>235</xdr:row>
                    <xdr:rowOff>19050</xdr:rowOff>
                  </from>
                  <to>
                    <xdr:col>12</xdr:col>
                    <xdr:colOff>152400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05" name="Check Box 122">
              <controlPr defaultSize="0" autoFill="0" autoLine="0" autoPict="0">
                <anchor moveWithCells="1">
                  <from>
                    <xdr:col>7</xdr:col>
                    <xdr:colOff>571500</xdr:colOff>
                    <xdr:row>239</xdr:row>
                    <xdr:rowOff>19050</xdr:rowOff>
                  </from>
                  <to>
                    <xdr:col>8</xdr:col>
                    <xdr:colOff>180975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06" name="Check Box 123">
              <controlPr defaultSize="0" autoFill="0" autoLine="0" autoPict="0">
                <anchor moveWithCells="1">
                  <from>
                    <xdr:col>9</xdr:col>
                    <xdr:colOff>552450</xdr:colOff>
                    <xdr:row>239</xdr:row>
                    <xdr:rowOff>19050</xdr:rowOff>
                  </from>
                  <to>
                    <xdr:col>10</xdr:col>
                    <xdr:colOff>171450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07" name="Check Box 124">
              <controlPr defaultSize="0" autoFill="0" autoLine="0" autoPict="0">
                <anchor moveWithCells="1">
                  <from>
                    <xdr:col>11</xdr:col>
                    <xdr:colOff>542925</xdr:colOff>
                    <xdr:row>239</xdr:row>
                    <xdr:rowOff>19050</xdr:rowOff>
                  </from>
                  <to>
                    <xdr:col>12</xdr:col>
                    <xdr:colOff>152400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08" name="Check Box 128">
              <controlPr defaultSize="0" autoFill="0" autoLine="0" autoPict="0">
                <anchor moveWithCells="1">
                  <from>
                    <xdr:col>7</xdr:col>
                    <xdr:colOff>571500</xdr:colOff>
                    <xdr:row>240</xdr:row>
                    <xdr:rowOff>19050</xdr:rowOff>
                  </from>
                  <to>
                    <xdr:col>8</xdr:col>
                    <xdr:colOff>180975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09" name="Check Box 129">
              <controlPr defaultSize="0" autoFill="0" autoLine="0" autoPict="0">
                <anchor moveWithCells="1">
                  <from>
                    <xdr:col>9</xdr:col>
                    <xdr:colOff>552450</xdr:colOff>
                    <xdr:row>240</xdr:row>
                    <xdr:rowOff>19050</xdr:rowOff>
                  </from>
                  <to>
                    <xdr:col>10</xdr:col>
                    <xdr:colOff>171450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10" name="Check Box 130">
              <controlPr defaultSize="0" autoFill="0" autoLine="0" autoPict="0">
                <anchor moveWithCells="1">
                  <from>
                    <xdr:col>11</xdr:col>
                    <xdr:colOff>542925</xdr:colOff>
                    <xdr:row>240</xdr:row>
                    <xdr:rowOff>19050</xdr:rowOff>
                  </from>
                  <to>
                    <xdr:col>12</xdr:col>
                    <xdr:colOff>152400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11" name="Check Box 131">
              <controlPr defaultSize="0" autoFill="0" autoLine="0" autoPict="0">
                <anchor moveWithCells="1">
                  <from>
                    <xdr:col>7</xdr:col>
                    <xdr:colOff>571500</xdr:colOff>
                    <xdr:row>241</xdr:row>
                    <xdr:rowOff>19050</xdr:rowOff>
                  </from>
                  <to>
                    <xdr:col>8</xdr:col>
                    <xdr:colOff>180975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12" name="Check Box 132">
              <controlPr defaultSize="0" autoFill="0" autoLine="0" autoPict="0">
                <anchor moveWithCells="1">
                  <from>
                    <xdr:col>9</xdr:col>
                    <xdr:colOff>552450</xdr:colOff>
                    <xdr:row>241</xdr:row>
                    <xdr:rowOff>19050</xdr:rowOff>
                  </from>
                  <to>
                    <xdr:col>10</xdr:col>
                    <xdr:colOff>171450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13" name="Check Box 133">
              <controlPr defaultSize="0" autoFill="0" autoLine="0" autoPict="0">
                <anchor moveWithCells="1">
                  <from>
                    <xdr:col>11</xdr:col>
                    <xdr:colOff>542925</xdr:colOff>
                    <xdr:row>241</xdr:row>
                    <xdr:rowOff>19050</xdr:rowOff>
                  </from>
                  <to>
                    <xdr:col>12</xdr:col>
                    <xdr:colOff>152400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14" name="Check Box 134">
              <controlPr defaultSize="0" autoFill="0" autoLine="0" autoPict="0">
                <anchor moveWithCells="1">
                  <from>
                    <xdr:col>7</xdr:col>
                    <xdr:colOff>571500</xdr:colOff>
                    <xdr:row>234</xdr:row>
                    <xdr:rowOff>19050</xdr:rowOff>
                  </from>
                  <to>
                    <xdr:col>8</xdr:col>
                    <xdr:colOff>180975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15" name="Check Box 135">
              <controlPr defaultSize="0" autoFill="0" autoLine="0" autoPict="0">
                <anchor moveWithCells="1">
                  <from>
                    <xdr:col>9</xdr:col>
                    <xdr:colOff>552450</xdr:colOff>
                    <xdr:row>234</xdr:row>
                    <xdr:rowOff>19050</xdr:rowOff>
                  </from>
                  <to>
                    <xdr:col>10</xdr:col>
                    <xdr:colOff>171450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16" name="Check Box 136">
              <controlPr defaultSize="0" autoFill="0" autoLine="0" autoPict="0">
                <anchor moveWithCells="1">
                  <from>
                    <xdr:col>11</xdr:col>
                    <xdr:colOff>542925</xdr:colOff>
                    <xdr:row>234</xdr:row>
                    <xdr:rowOff>19050</xdr:rowOff>
                  </from>
                  <to>
                    <xdr:col>12</xdr:col>
                    <xdr:colOff>152400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7" name="Check Box 108">
              <controlPr defaultSize="0" autoFill="0" autoLine="0" autoPict="0">
                <anchor moveWithCells="1">
                  <from>
                    <xdr:col>10</xdr:col>
                    <xdr:colOff>342900</xdr:colOff>
                    <xdr:row>228</xdr:row>
                    <xdr:rowOff>19050</xdr:rowOff>
                  </from>
                  <to>
                    <xdr:col>10</xdr:col>
                    <xdr:colOff>590550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8" name="Check Box 109">
              <controlPr defaultSize="0" autoFill="0" autoLine="0" autoPict="0">
                <anchor moveWithCells="1">
                  <from>
                    <xdr:col>12</xdr:col>
                    <xdr:colOff>342900</xdr:colOff>
                    <xdr:row>228</xdr:row>
                    <xdr:rowOff>19050</xdr:rowOff>
                  </from>
                  <to>
                    <xdr:col>12</xdr:col>
                    <xdr:colOff>590550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19" name="Check Box 137">
              <controlPr defaultSize="0" autoFill="0" autoLine="0" autoPict="0">
                <anchor moveWithCells="1">
                  <from>
                    <xdr:col>13</xdr:col>
                    <xdr:colOff>342900</xdr:colOff>
                    <xdr:row>255</xdr:row>
                    <xdr:rowOff>19050</xdr:rowOff>
                  </from>
                  <to>
                    <xdr:col>13</xdr:col>
                    <xdr:colOff>590550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20" name="Check Box 138">
              <controlPr defaultSize="0" autoFill="0" autoLine="0" autoPict="0">
                <anchor moveWithCells="1">
                  <from>
                    <xdr:col>15</xdr:col>
                    <xdr:colOff>342900</xdr:colOff>
                    <xdr:row>255</xdr:row>
                    <xdr:rowOff>19050</xdr:rowOff>
                  </from>
                  <to>
                    <xdr:col>15</xdr:col>
                    <xdr:colOff>590550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21" name="Check Box 139">
              <controlPr defaultSize="0" autoFill="0" autoLine="0" autoPict="0">
                <anchor moveWithCells="1">
                  <from>
                    <xdr:col>11</xdr:col>
                    <xdr:colOff>342900</xdr:colOff>
                    <xdr:row>260</xdr:row>
                    <xdr:rowOff>19050</xdr:rowOff>
                  </from>
                  <to>
                    <xdr:col>11</xdr:col>
                    <xdr:colOff>590550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22" name="Check Box 140">
              <controlPr defaultSize="0" autoFill="0" autoLine="0" autoPict="0">
                <anchor moveWithCells="1">
                  <from>
                    <xdr:col>13</xdr:col>
                    <xdr:colOff>342900</xdr:colOff>
                    <xdr:row>260</xdr:row>
                    <xdr:rowOff>19050</xdr:rowOff>
                  </from>
                  <to>
                    <xdr:col>13</xdr:col>
                    <xdr:colOff>590550</xdr:colOff>
                    <xdr:row>261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A4" sqref="A4:N4"/>
    </sheetView>
  </sheetViews>
  <sheetFormatPr defaultColWidth="9.7109375" defaultRowHeight="14.25" x14ac:dyDescent="0.25"/>
  <cols>
    <col min="1" max="2" width="11.7109375" style="257" customWidth="1"/>
    <col min="3" max="14" width="10" style="257" customWidth="1"/>
    <col min="15" max="16384" width="9.7109375" style="257"/>
  </cols>
  <sheetData>
    <row r="1" spans="1:14" x14ac:dyDescent="0.25">
      <c r="A1" s="889" t="s">
        <v>692</v>
      </c>
      <c r="B1" s="889"/>
    </row>
    <row r="2" spans="1:14" ht="36" customHeight="1" x14ac:dyDescent="0.25">
      <c r="A2" s="889"/>
      <c r="B2" s="889"/>
      <c r="C2" s="258"/>
      <c r="D2" s="890" t="s">
        <v>764</v>
      </c>
      <c r="E2" s="891"/>
      <c r="F2" s="891"/>
      <c r="G2" s="891"/>
      <c r="H2" s="892" t="str">
        <f>CONCATENATE(" - ",UPPER('II. questionario nazionale'!F15))</f>
        <v xml:space="preserve"> - 0</v>
      </c>
      <c r="I2" s="892"/>
      <c r="J2" s="892"/>
      <c r="K2" s="892"/>
      <c r="L2" s="892"/>
      <c r="M2" s="893"/>
      <c r="N2" s="259"/>
    </row>
    <row r="3" spans="1:14" ht="24" customHeight="1" x14ac:dyDescent="0.25">
      <c r="A3" s="877"/>
      <c r="B3" s="877"/>
      <c r="C3" s="877"/>
      <c r="D3" s="877"/>
      <c r="E3" s="877"/>
      <c r="F3" s="877"/>
      <c r="G3" s="877"/>
      <c r="H3" s="877"/>
      <c r="I3" s="877"/>
      <c r="J3" s="877"/>
      <c r="K3" s="877"/>
      <c r="L3" s="877"/>
      <c r="M3" s="877"/>
      <c r="N3" s="877"/>
    </row>
    <row r="4" spans="1:14" ht="24" customHeight="1" x14ac:dyDescent="0.25">
      <c r="A4" s="877" t="str">
        <f>CONCATENATE("Buongiorno ",PROPER('II. questionario nazionale'!D8),".")</f>
        <v>Buongiorno 0.</v>
      </c>
      <c r="B4" s="877"/>
      <c r="C4" s="877"/>
      <c r="D4" s="877"/>
      <c r="E4" s="877"/>
      <c r="F4" s="877"/>
      <c r="G4" s="877"/>
      <c r="H4" s="877"/>
      <c r="I4" s="877"/>
      <c r="J4" s="877"/>
      <c r="K4" s="877"/>
      <c r="L4" s="877"/>
      <c r="M4" s="877"/>
      <c r="N4" s="877"/>
    </row>
    <row r="5" spans="1:14" ht="24" customHeight="1" x14ac:dyDescent="0.25">
      <c r="A5" s="877" t="s">
        <v>693</v>
      </c>
      <c r="B5" s="877"/>
      <c r="C5" s="877"/>
      <c r="D5" s="877"/>
      <c r="E5" s="877"/>
      <c r="F5" s="877"/>
      <c r="G5" s="877"/>
      <c r="H5" s="877"/>
      <c r="I5" s="877"/>
      <c r="J5" s="877"/>
      <c r="K5" s="877"/>
      <c r="L5" s="877"/>
      <c r="M5" s="877"/>
      <c r="N5" s="877"/>
    </row>
    <row r="6" spans="1:14" ht="36" customHeight="1" x14ac:dyDescent="0.25">
      <c r="A6" s="878" t="s">
        <v>694</v>
      </c>
      <c r="B6" s="878"/>
      <c r="C6" s="878"/>
      <c r="D6" s="878"/>
      <c r="E6" s="878"/>
      <c r="F6" s="878"/>
      <c r="G6" s="878"/>
      <c r="H6" s="878"/>
      <c r="I6" s="878"/>
      <c r="J6" s="878"/>
      <c r="K6" s="878"/>
      <c r="L6" s="878"/>
      <c r="M6" s="878"/>
      <c r="N6" s="878"/>
    </row>
    <row r="7" spans="1:14" ht="24" customHeight="1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</row>
    <row r="8" spans="1:14" ht="24" customHeight="1" x14ac:dyDescent="0.25">
      <c r="A8" s="886"/>
      <c r="B8" s="887"/>
      <c r="C8" s="888" t="s">
        <v>39</v>
      </c>
      <c r="D8" s="888"/>
      <c r="E8" s="888"/>
      <c r="F8" s="888" t="s">
        <v>27</v>
      </c>
      <c r="G8" s="888"/>
      <c r="H8" s="888"/>
      <c r="I8" s="888" t="s">
        <v>40</v>
      </c>
      <c r="J8" s="888"/>
      <c r="K8" s="888"/>
      <c r="L8" s="888" t="s">
        <v>30</v>
      </c>
      <c r="M8" s="888"/>
      <c r="N8" s="888"/>
    </row>
    <row r="9" spans="1:14" ht="24" customHeight="1" x14ac:dyDescent="0.25">
      <c r="A9" s="886"/>
      <c r="B9" s="887"/>
      <c r="C9" s="260" t="s">
        <v>18</v>
      </c>
      <c r="D9" s="261" t="s">
        <v>19</v>
      </c>
      <c r="E9" s="262" t="s">
        <v>39</v>
      </c>
      <c r="F9" s="260" t="s">
        <v>18</v>
      </c>
      <c r="G9" s="261" t="s">
        <v>19</v>
      </c>
      <c r="H9" s="262" t="s">
        <v>39</v>
      </c>
      <c r="I9" s="260" t="s">
        <v>18</v>
      </c>
      <c r="J9" s="261" t="s">
        <v>19</v>
      </c>
      <c r="K9" s="262" t="s">
        <v>39</v>
      </c>
      <c r="L9" s="260" t="s">
        <v>18</v>
      </c>
      <c r="M9" s="261" t="s">
        <v>19</v>
      </c>
      <c r="N9" s="262" t="s">
        <v>39</v>
      </c>
    </row>
    <row r="10" spans="1:14" ht="24" customHeight="1" x14ac:dyDescent="0.25">
      <c r="A10" s="879" t="s">
        <v>43</v>
      </c>
      <c r="B10" s="880"/>
      <c r="C10" s="263">
        <f>+F10+I10+L10</f>
        <v>0</v>
      </c>
      <c r="D10" s="263">
        <f>+G10+J10+M10</f>
        <v>0</v>
      </c>
      <c r="E10" s="264">
        <f>C10+D10</f>
        <v>0</v>
      </c>
      <c r="F10" s="263">
        <f>+'II. questionario nazionale'!S101</f>
        <v>0</v>
      </c>
      <c r="G10" s="265">
        <f>+'II. questionario nazionale'!T101</f>
        <v>0</v>
      </c>
      <c r="H10" s="264">
        <f>+F10+G10</f>
        <v>0</v>
      </c>
      <c r="I10" s="263">
        <f>+'II. questionario nazionale'!V101</f>
        <v>0</v>
      </c>
      <c r="J10" s="265">
        <f>+'II. questionario nazionale'!W101</f>
        <v>0</v>
      </c>
      <c r="K10" s="264">
        <f>+I10+J10</f>
        <v>0</v>
      </c>
      <c r="L10" s="263">
        <f>+'II. questionario nazionale'!Y101</f>
        <v>0</v>
      </c>
      <c r="M10" s="265">
        <f>+'II. questionario nazionale'!Z101</f>
        <v>0</v>
      </c>
      <c r="N10" s="264">
        <f>+L10+M10</f>
        <v>0</v>
      </c>
    </row>
    <row r="11" spans="1:14" ht="24" customHeight="1" x14ac:dyDescent="0.25">
      <c r="A11" s="881" t="s">
        <v>44</v>
      </c>
      <c r="B11" s="882"/>
      <c r="C11" s="290" t="str">
        <f>IF(C$10&gt;0,+(F11*F$10+I11*I$10+L11*L$10)/C$10,"0")</f>
        <v>0</v>
      </c>
      <c r="D11" s="291" t="str">
        <f>IF(D$10&gt;0,+(G11*G$10+J11*J$10+M11*M$10)/D$10,"0")</f>
        <v>0</v>
      </c>
      <c r="E11" s="292" t="str">
        <f>IF(C10&gt;0,IF(D10&gt;0,+(C11*C10+D11*D10)/E10,C11),D11)</f>
        <v>0</v>
      </c>
      <c r="F11" s="290" t="str">
        <f>+'II. questionario nazionale'!S102</f>
        <v>0</v>
      </c>
      <c r="G11" s="291" t="str">
        <f>+'II. questionario nazionale'!T102</f>
        <v>0</v>
      </c>
      <c r="H11" s="292" t="str">
        <f>IF(F10&gt;0,IF(G10&gt;0,+(F11*F10+G11*G10)/H10,F11),G11)</f>
        <v>0</v>
      </c>
      <c r="I11" s="290" t="str">
        <f>+'II. questionario nazionale'!V102</f>
        <v>0</v>
      </c>
      <c r="J11" s="291" t="str">
        <f>+'II. questionario nazionale'!W102</f>
        <v>0</v>
      </c>
      <c r="K11" s="292" t="str">
        <f>IF(I10&gt;0,IF(J10&gt;0,+(I11*I10+J11*J10)/K10,I11),J11)</f>
        <v>0</v>
      </c>
      <c r="L11" s="290" t="str">
        <f>+'II. questionario nazionale'!Y102</f>
        <v>0</v>
      </c>
      <c r="M11" s="291" t="str">
        <f>+'II. questionario nazionale'!Z102</f>
        <v>0</v>
      </c>
      <c r="N11" s="292" t="str">
        <f>IF(L10&gt;0,IF(M10&gt;0,+(L11*L10+M11*M10)/N10,L11),M11)</f>
        <v>0</v>
      </c>
    </row>
    <row r="12" spans="1:14" ht="24" customHeight="1" x14ac:dyDescent="0.25">
      <c r="A12" s="881" t="s">
        <v>45</v>
      </c>
      <c r="B12" s="882"/>
      <c r="C12" s="290" t="str">
        <f>IF($C$10&gt;0,+(F12*$F$10+I12*$I$10+L12*$L$10)/$C$10,"0")</f>
        <v>0</v>
      </c>
      <c r="D12" s="291" t="str">
        <f>IF(D$10&gt;0,+(G12*G$10+J12*J$10+M12*M$10)/D$10,"0")</f>
        <v>0</v>
      </c>
      <c r="E12" s="292" t="str">
        <f>IF(C10&gt;0,IF(D10&gt;0,+(C12*C10+D12*D10)/E10,C12),D12)</f>
        <v>0</v>
      </c>
      <c r="F12" s="290" t="str">
        <f>+'II. questionario nazionale'!S103</f>
        <v>0</v>
      </c>
      <c r="G12" s="291" t="str">
        <f>+'II. questionario nazionale'!T103</f>
        <v>0</v>
      </c>
      <c r="H12" s="292" t="str">
        <f>IF(F10&gt;0,IF(G10&gt;0,+(F12*F10+G12*G10)/H10,F12),G12)</f>
        <v>0</v>
      </c>
      <c r="I12" s="290" t="str">
        <f>+'II. questionario nazionale'!V103</f>
        <v>0</v>
      </c>
      <c r="J12" s="291" t="str">
        <f>+'II. questionario nazionale'!W103</f>
        <v>0</v>
      </c>
      <c r="K12" s="292" t="str">
        <f>IF(I10&gt;0,IF(J10&gt;0,+(I12*I10+J12*J10)/K10,I12),J12)</f>
        <v>0</v>
      </c>
      <c r="L12" s="290" t="str">
        <f>+'II. questionario nazionale'!Y103</f>
        <v>0</v>
      </c>
      <c r="M12" s="291" t="str">
        <f>+'II. questionario nazionale'!Z103</f>
        <v>0</v>
      </c>
      <c r="N12" s="292" t="str">
        <f>IF(L10&gt;0,IF(M10&gt;0,+(L12*L10+M12*M10)/N10,L12),M12)</f>
        <v>0</v>
      </c>
    </row>
    <row r="13" spans="1:14" ht="24" customHeight="1" x14ac:dyDescent="0.25">
      <c r="A13" s="881" t="s">
        <v>46</v>
      </c>
      <c r="B13" s="882"/>
      <c r="C13" s="290" t="str">
        <f>IF($C$10&gt;0,+(F13*$F$10+I13*$I$10+L13*$L$10)/$C$10,"0")</f>
        <v>0</v>
      </c>
      <c r="D13" s="291" t="str">
        <f>IF(D$10&gt;0,+(G13*G$10+J13*J$10+M13*M$10)/D$10,"0")</f>
        <v>0</v>
      </c>
      <c r="E13" s="292" t="str">
        <f>IF(C10&gt;0,IF(D10&gt;0,+E11-E12,C13),D13)</f>
        <v>0</v>
      </c>
      <c r="F13" s="290" t="str">
        <f>IF(F10&gt;0,+F11-F12,"0")</f>
        <v>0</v>
      </c>
      <c r="G13" s="291" t="str">
        <f>IF(G10&gt;0,+G11-G12,"0")</f>
        <v>0</v>
      </c>
      <c r="H13" s="292" t="str">
        <f>IF(F10&gt;0,IF(G10&gt;0,+H11-H12,F13),G13)</f>
        <v>0</v>
      </c>
      <c r="I13" s="290" t="str">
        <f>IF(I10&gt;0,+I11-I12,"0")</f>
        <v>0</v>
      </c>
      <c r="J13" s="291" t="str">
        <f>IF(J10&gt;0,+J11-J12,"0")</f>
        <v>0</v>
      </c>
      <c r="K13" s="292" t="str">
        <f>IF(I10&gt;0,IF(J10&gt;0,+K11-K12,I13),J13)</f>
        <v>0</v>
      </c>
      <c r="L13" s="290" t="str">
        <f>IF(L10&gt;0,+L11-L12,"0")</f>
        <v>0</v>
      </c>
      <c r="M13" s="291" t="str">
        <f>IF(M10&gt;0,+M11-M12,"0")</f>
        <v>0</v>
      </c>
      <c r="N13" s="292" t="str">
        <f>IF(L10&gt;0,IF(M10&gt;0,+N11-N12,L13),M13)</f>
        <v>0</v>
      </c>
    </row>
    <row r="14" spans="1:14" ht="24" customHeight="1" x14ac:dyDescent="0.25">
      <c r="A14" s="883" t="s">
        <v>72</v>
      </c>
      <c r="B14" s="884"/>
      <c r="C14" s="266" t="str">
        <f>IF($C$10&gt;0,+(F14*$F$10+I14*$I$10+L14*$L$10)/$C$10,"0")</f>
        <v>0</v>
      </c>
      <c r="D14" s="267" t="str">
        <f>IF(D$10&gt;0,+(G14*G$10+J14*J$10+M14*M$10)/D$10,"0")</f>
        <v>0</v>
      </c>
      <c r="E14" s="268" t="str">
        <f>IF(C10&gt;0,IF(D10&gt;0,+E13/E11,C14),D14)</f>
        <v>0</v>
      </c>
      <c r="F14" s="266" t="str">
        <f>IF(F10&gt;0,+F13/F11,"0")</f>
        <v>0</v>
      </c>
      <c r="G14" s="267" t="str">
        <f>IF(G10&gt;0,+G13/G11,"0")</f>
        <v>0</v>
      </c>
      <c r="H14" s="268" t="str">
        <f>IF(F10&gt;0,IF(G10&gt;0,+H13/H11,F14),G14)</f>
        <v>0</v>
      </c>
      <c r="I14" s="266" t="str">
        <f>IF(I10&gt;0,+I13/I11,"0")</f>
        <v>0</v>
      </c>
      <c r="J14" s="267" t="str">
        <f>IF(J10&gt;0,+J13/J11,"0")</f>
        <v>0</v>
      </c>
      <c r="K14" s="268" t="str">
        <f>IF(I10&gt;0,IF(J10&gt;0,+K13/K11,I14),J14)</f>
        <v>0</v>
      </c>
      <c r="L14" s="266" t="str">
        <f>IF(L10&gt;0,+L13/L11,"0")</f>
        <v>0</v>
      </c>
      <c r="M14" s="267" t="str">
        <f>IF(M10&gt;0,+M13/M11,"0")</f>
        <v>0</v>
      </c>
      <c r="N14" s="268" t="str">
        <f>IF(L10&gt;0,IF(M10&gt;0,+N13/N11,L14),M14)</f>
        <v>0</v>
      </c>
    </row>
    <row r="15" spans="1:14" ht="24" customHeight="1" x14ac:dyDescent="0.25">
      <c r="A15" s="885" t="s">
        <v>765</v>
      </c>
      <c r="B15" s="885"/>
      <c r="C15" s="885"/>
      <c r="D15" s="885"/>
      <c r="E15" s="885"/>
      <c r="F15" s="885"/>
      <c r="G15" s="885"/>
      <c r="H15" s="885"/>
      <c r="I15" s="885"/>
      <c r="J15" s="885"/>
      <c r="K15" s="885"/>
      <c r="L15" s="885"/>
      <c r="M15" s="885"/>
      <c r="N15" s="885"/>
    </row>
    <row r="16" spans="1:14" ht="24" customHeight="1" x14ac:dyDescent="0.25">
      <c r="A16" s="258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</row>
    <row r="17" spans="1:17" ht="24" customHeight="1" x14ac:dyDescent="0.25">
      <c r="A17" s="877" t="s">
        <v>695</v>
      </c>
      <c r="B17" s="877"/>
      <c r="C17" s="877"/>
      <c r="D17" s="877"/>
      <c r="E17" s="877"/>
      <c r="F17" s="877"/>
      <c r="G17" s="877"/>
      <c r="H17" s="877"/>
      <c r="I17" s="877"/>
      <c r="J17" s="877"/>
      <c r="K17" s="877"/>
      <c r="L17" s="877"/>
      <c r="M17" s="877"/>
      <c r="N17" s="877"/>
    </row>
    <row r="18" spans="1:17" ht="50.25" customHeight="1" x14ac:dyDescent="0.25">
      <c r="A18" s="878" t="str">
        <f>CONCATENATE("Ci auguriamo di poter contare anche in futuro sulla sua attiva partecipazione, e provvederemo a informarla - all’indirizzo ",LOWER('II. questionario nazionale'!B10)," che ha indicato sul questionario - non appena saranno disponibili i risultati dell’indagine.")</f>
        <v>Ci auguriamo di poter contare anche in futuro sulla sua attiva partecipazione, e provvederemo a informarla - all’indirizzo 0 che ha indicato sul questionario - non appena saranno disponibili i risultati dell’indagine.</v>
      </c>
      <c r="B18" s="878"/>
      <c r="C18" s="878"/>
      <c r="D18" s="878"/>
      <c r="E18" s="878"/>
      <c r="F18" s="878"/>
      <c r="G18" s="878"/>
      <c r="H18" s="878"/>
      <c r="I18" s="878"/>
      <c r="J18" s="878"/>
      <c r="K18" s="878"/>
      <c r="L18" s="878"/>
      <c r="M18" s="878"/>
      <c r="N18" s="878"/>
    </row>
    <row r="19" spans="1:17" ht="24" customHeight="1" x14ac:dyDescent="0.25">
      <c r="A19" s="877" t="s">
        <v>696</v>
      </c>
      <c r="B19" s="877"/>
      <c r="C19" s="877"/>
      <c r="D19" s="877"/>
      <c r="E19" s="877"/>
      <c r="F19" s="877"/>
      <c r="G19" s="877"/>
      <c r="H19" s="877"/>
      <c r="I19" s="877"/>
      <c r="J19" s="877"/>
      <c r="K19" s="877"/>
      <c r="L19" s="877"/>
      <c r="M19" s="877"/>
      <c r="N19" s="877"/>
    </row>
    <row r="23" spans="1:17" ht="18" customHeight="1" x14ac:dyDescent="0.2">
      <c r="A23" s="269" t="s">
        <v>697</v>
      </c>
      <c r="B23" s="270"/>
      <c r="C23" s="270"/>
      <c r="D23" s="270"/>
      <c r="E23" s="271"/>
      <c r="F23" s="270"/>
      <c r="G23" s="270"/>
      <c r="H23" s="272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">
      <c r="A24" s="273"/>
      <c r="B24" s="274"/>
      <c r="C24" s="274"/>
      <c r="D24" s="274"/>
      <c r="E24" s="274"/>
      <c r="F24" s="274"/>
      <c r="G24" s="274"/>
      <c r="H24" s="275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">
      <c r="A25" s="276" t="s">
        <v>698</v>
      </c>
      <c r="B25" s="277"/>
      <c r="C25" s="277"/>
      <c r="D25" s="274"/>
      <c r="E25" s="274"/>
      <c r="F25" s="274"/>
      <c r="G25" s="278" t="s">
        <v>699</v>
      </c>
      <c r="H25" s="275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">
      <c r="A26" s="276"/>
      <c r="B26" s="274"/>
      <c r="C26" s="274"/>
      <c r="D26" s="274"/>
      <c r="E26" s="274"/>
      <c r="F26" s="274"/>
      <c r="G26" s="277"/>
      <c r="H26" s="275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">
      <c r="A27" s="276" t="s">
        <v>712</v>
      </c>
      <c r="B27" s="274"/>
      <c r="C27" s="274"/>
      <c r="D27" s="274"/>
      <c r="E27" s="274"/>
      <c r="F27" s="274"/>
      <c r="G27" s="277">
        <v>9</v>
      </c>
      <c r="H27" s="275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">
      <c r="A28" s="276" t="s">
        <v>766</v>
      </c>
      <c r="B28" s="274"/>
      <c r="C28" s="274"/>
      <c r="D28" s="274"/>
      <c r="E28" s="274"/>
      <c r="F28" s="274"/>
      <c r="G28" s="277">
        <v>11</v>
      </c>
      <c r="H28" s="275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">
      <c r="A29" s="276" t="s">
        <v>767</v>
      </c>
      <c r="B29" s="274"/>
      <c r="C29" s="274"/>
      <c r="D29" s="274"/>
      <c r="E29" s="274"/>
      <c r="F29" s="274"/>
      <c r="G29" s="277">
        <f>AVERAGE(G27:G28)</f>
        <v>10</v>
      </c>
      <c r="H29" s="275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">
      <c r="A30" s="276" t="s">
        <v>700</v>
      </c>
      <c r="B30" s="277"/>
      <c r="C30" s="277"/>
      <c r="D30" s="277"/>
      <c r="E30" s="277"/>
      <c r="F30" s="277"/>
      <c r="G30" s="277">
        <v>365</v>
      </c>
      <c r="H30" s="279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">
      <c r="A31" s="276" t="s">
        <v>701</v>
      </c>
      <c r="B31" s="277"/>
      <c r="C31" s="277"/>
      <c r="D31" s="277"/>
      <c r="E31" s="277"/>
      <c r="F31" s="277"/>
      <c r="G31" s="277">
        <v>105</v>
      </c>
      <c r="H31" s="279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2">
      <c r="A32" s="276" t="s">
        <v>768</v>
      </c>
      <c r="B32" s="277"/>
      <c r="C32" s="277"/>
      <c r="D32" s="277"/>
      <c r="E32" s="277"/>
      <c r="F32" s="277"/>
      <c r="G32" s="277">
        <v>9</v>
      </c>
      <c r="H32" s="279"/>
      <c r="I32" s="280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">
      <c r="A33" s="276" t="s">
        <v>702</v>
      </c>
      <c r="B33" s="274"/>
      <c r="C33" s="274"/>
      <c r="D33" s="274"/>
      <c r="E33" s="274"/>
      <c r="F33" s="274"/>
      <c r="G33" s="277">
        <v>33</v>
      </c>
      <c r="H33" s="275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">
      <c r="A34" s="276" t="s">
        <v>703</v>
      </c>
      <c r="B34" s="274"/>
      <c r="C34" s="274"/>
      <c r="D34" s="274"/>
      <c r="E34" s="274"/>
      <c r="F34" s="274"/>
      <c r="G34" s="277">
        <v>40</v>
      </c>
      <c r="H34" s="275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">
      <c r="A35" s="276" t="s">
        <v>704</v>
      </c>
      <c r="B35" s="274"/>
      <c r="C35" s="274"/>
      <c r="D35" s="274"/>
      <c r="E35" s="274"/>
      <c r="F35" s="274"/>
      <c r="G35" s="277">
        <v>60</v>
      </c>
      <c r="H35" s="275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">
      <c r="A36" s="276" t="s">
        <v>705</v>
      </c>
      <c r="B36" s="274"/>
      <c r="C36" s="274"/>
      <c r="D36" s="274"/>
      <c r="E36" s="274"/>
      <c r="F36" s="274"/>
      <c r="G36" s="277">
        <f>500/G29</f>
        <v>50</v>
      </c>
      <c r="H36" s="275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">
      <c r="A37" s="281" t="s">
        <v>775</v>
      </c>
      <c r="B37" s="274"/>
      <c r="C37" s="274"/>
      <c r="D37" s="274"/>
      <c r="E37" s="274"/>
      <c r="F37" s="274"/>
      <c r="G37" s="282">
        <f>+((G30-G31-G33-G32)*((G34-(G35/60))/5))-G36</f>
        <v>1650.3999999999999</v>
      </c>
      <c r="H37" s="275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">
      <c r="A38" s="276"/>
      <c r="B38" s="274"/>
      <c r="C38" s="274"/>
      <c r="D38" s="274"/>
      <c r="E38" s="274"/>
      <c r="F38" s="274"/>
      <c r="G38" s="277"/>
      <c r="H38" s="275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">
      <c r="A39" s="276" t="s">
        <v>706</v>
      </c>
      <c r="B39" s="274"/>
      <c r="C39" s="274"/>
      <c r="D39" s="274"/>
      <c r="E39" s="274"/>
      <c r="F39" s="274"/>
      <c r="G39" s="277">
        <f>100/G29</f>
        <v>10</v>
      </c>
      <c r="H39" s="275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">
      <c r="A40" s="276" t="s">
        <v>679</v>
      </c>
      <c r="B40" s="274"/>
      <c r="C40" s="274"/>
      <c r="D40" s="274"/>
      <c r="E40" s="274"/>
      <c r="F40" s="274"/>
      <c r="G40" s="277">
        <f>100/G29</f>
        <v>10</v>
      </c>
      <c r="H40" s="275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">
      <c r="A41" s="276" t="s">
        <v>52</v>
      </c>
      <c r="B41" s="274"/>
      <c r="C41" s="274"/>
      <c r="D41" s="274"/>
      <c r="E41" s="274"/>
      <c r="F41" s="274"/>
      <c r="G41" s="277">
        <f>100/G29</f>
        <v>10</v>
      </c>
      <c r="H41" s="275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">
      <c r="A42" s="276" t="s">
        <v>707</v>
      </c>
      <c r="B42" s="274"/>
      <c r="C42" s="274"/>
      <c r="D42" s="274"/>
      <c r="E42" s="274"/>
      <c r="F42" s="274"/>
      <c r="G42" s="277">
        <f>100/G29</f>
        <v>10</v>
      </c>
      <c r="H42" s="275"/>
      <c r="I42" s="13"/>
      <c r="J42" s="13"/>
      <c r="K42" s="13"/>
      <c r="L42" s="13"/>
      <c r="M42" s="13"/>
      <c r="N42" s="13"/>
      <c r="O42" s="283"/>
      <c r="P42" s="13"/>
      <c r="Q42" s="13"/>
    </row>
    <row r="43" spans="1:17" ht="18" customHeight="1" x14ac:dyDescent="0.2">
      <c r="A43" s="276" t="s">
        <v>708</v>
      </c>
      <c r="B43" s="274"/>
      <c r="C43" s="274"/>
      <c r="D43" s="274"/>
      <c r="E43" s="274"/>
      <c r="F43" s="274"/>
      <c r="G43" s="277">
        <f>100/G29</f>
        <v>10</v>
      </c>
      <c r="H43" s="275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">
      <c r="A44" s="276" t="s">
        <v>59</v>
      </c>
      <c r="B44" s="274"/>
      <c r="C44" s="274"/>
      <c r="D44" s="274"/>
      <c r="E44" s="274"/>
      <c r="F44" s="274"/>
      <c r="G44" s="277">
        <f>100/G29</f>
        <v>10</v>
      </c>
      <c r="H44" s="275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">
      <c r="A45" s="276" t="s">
        <v>709</v>
      </c>
      <c r="B45" s="274"/>
      <c r="C45" s="274"/>
      <c r="D45" s="274"/>
      <c r="E45" s="274"/>
      <c r="F45" s="274"/>
      <c r="G45" s="277">
        <f>100/G29</f>
        <v>10</v>
      </c>
      <c r="H45" s="275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">
      <c r="A46" s="281" t="s">
        <v>710</v>
      </c>
      <c r="B46" s="274"/>
      <c r="C46" s="274"/>
      <c r="D46" s="274"/>
      <c r="E46" s="274"/>
      <c r="F46" s="274"/>
      <c r="G46" s="284">
        <f>SUM(G39:G45)</f>
        <v>70</v>
      </c>
      <c r="H46" s="275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">
      <c r="A47" s="276"/>
      <c r="B47" s="277"/>
      <c r="C47" s="277"/>
      <c r="D47" s="274"/>
      <c r="E47" s="274"/>
      <c r="F47" s="274"/>
      <c r="G47" s="274"/>
      <c r="H47" s="275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">
      <c r="A48" s="285" t="s">
        <v>711</v>
      </c>
      <c r="B48" s="286"/>
      <c r="C48" s="287"/>
      <c r="D48" s="286"/>
      <c r="E48" s="286"/>
      <c r="F48" s="286"/>
      <c r="G48" s="288">
        <f>G46/G37</f>
        <v>4.2413960252060109E-2</v>
      </c>
      <c r="H48" s="289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25"/>
    <row r="59" spans="4:10" x14ac:dyDescent="0.25">
      <c r="D59" s="257">
        <f>+D55+SUM(D56:E58)</f>
        <v>0</v>
      </c>
      <c r="F59" s="257">
        <f>+F55+SUM(F56:G58)</f>
        <v>0</v>
      </c>
      <c r="H59" s="257">
        <f>+H55+SUM(H56:I58)</f>
        <v>0</v>
      </c>
      <c r="J59" s="257">
        <f>+J55+SUM(J56:K58)</f>
        <v>0</v>
      </c>
    </row>
  </sheetData>
  <mergeCells count="21">
    <mergeCell ref="A5:N5"/>
    <mergeCell ref="A1:B2"/>
    <mergeCell ref="D2:G2"/>
    <mergeCell ref="H2:M2"/>
    <mergeCell ref="A3:N3"/>
    <mergeCell ref="A4:N4"/>
    <mergeCell ref="A6:N6"/>
    <mergeCell ref="A8:B9"/>
    <mergeCell ref="C8:E8"/>
    <mergeCell ref="F8:H8"/>
    <mergeCell ref="I8:K8"/>
    <mergeCell ref="L8:N8"/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</mergeCells>
  <pageMargins left="0.7" right="0.7" top="0.75" bottom="0.75" header="0.3" footer="0.3"/>
  <pageSetup paperSize="9"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workbookViewId="0">
      <selection activeCell="A3" sqref="A3:B82"/>
    </sheetView>
  </sheetViews>
  <sheetFormatPr defaultColWidth="9.140625" defaultRowHeight="15" x14ac:dyDescent="0.25"/>
  <cols>
    <col min="1" max="1" width="6" style="5" customWidth="1"/>
    <col min="2" max="2" width="58.5703125" style="5" customWidth="1"/>
    <col min="4" max="4" width="53.85546875" customWidth="1"/>
  </cols>
  <sheetData>
    <row r="1" spans="1:5" x14ac:dyDescent="0.25">
      <c r="A1" s="1"/>
      <c r="B1" s="2" t="s">
        <v>76</v>
      </c>
      <c r="C1" s="894" t="s">
        <v>77</v>
      </c>
      <c r="D1" s="895"/>
      <c r="E1" s="895"/>
    </row>
    <row r="2" spans="1:5" x14ac:dyDescent="0.25">
      <c r="A2" s="1"/>
      <c r="B2" s="1"/>
      <c r="C2" s="3">
        <v>1</v>
      </c>
      <c r="D2" s="4" t="s">
        <v>78</v>
      </c>
      <c r="E2" s="3"/>
    </row>
    <row r="3" spans="1:5" x14ac:dyDescent="0.25">
      <c r="A3" s="1" t="s">
        <v>79</v>
      </c>
      <c r="B3" s="1" t="s">
        <v>80</v>
      </c>
      <c r="C3" s="3">
        <v>2</v>
      </c>
      <c r="D3" s="3" t="s">
        <v>81</v>
      </c>
      <c r="E3" s="3">
        <f>A3*1</f>
        <v>100</v>
      </c>
    </row>
    <row r="4" spans="1:5" x14ac:dyDescent="0.25">
      <c r="A4" s="1" t="s">
        <v>82</v>
      </c>
      <c r="B4" s="1" t="s">
        <v>83</v>
      </c>
      <c r="C4" s="3">
        <v>3</v>
      </c>
      <c r="D4" s="3" t="s">
        <v>84</v>
      </c>
      <c r="E4" s="3">
        <f t="shared" ref="E4:E67" si="0">A4*1</f>
        <v>102</v>
      </c>
    </row>
    <row r="5" spans="1:5" x14ac:dyDescent="0.25">
      <c r="A5" s="1" t="s">
        <v>85</v>
      </c>
      <c r="B5" s="1" t="s">
        <v>86</v>
      </c>
      <c r="C5" s="3">
        <v>4</v>
      </c>
      <c r="D5" s="3" t="s">
        <v>8</v>
      </c>
      <c r="E5" s="3">
        <f t="shared" si="0"/>
        <v>200</v>
      </c>
    </row>
    <row r="6" spans="1:5" x14ac:dyDescent="0.25">
      <c r="A6" s="1" t="s">
        <v>87</v>
      </c>
      <c r="B6" s="1" t="s">
        <v>88</v>
      </c>
      <c r="C6" s="3">
        <v>5</v>
      </c>
      <c r="D6" s="3" t="s">
        <v>89</v>
      </c>
      <c r="E6" s="3">
        <f t="shared" si="0"/>
        <v>204</v>
      </c>
    </row>
    <row r="7" spans="1:5" x14ac:dyDescent="0.25">
      <c r="A7" s="1" t="s">
        <v>90</v>
      </c>
      <c r="B7" s="1" t="s">
        <v>91</v>
      </c>
      <c r="C7" s="3">
        <v>6</v>
      </c>
      <c r="D7" s="3" t="s">
        <v>92</v>
      </c>
      <c r="E7" s="3">
        <f t="shared" si="0"/>
        <v>300</v>
      </c>
    </row>
    <row r="8" spans="1:5" x14ac:dyDescent="0.25">
      <c r="A8" s="1" t="s">
        <v>93</v>
      </c>
      <c r="B8" s="1" t="s">
        <v>94</v>
      </c>
      <c r="C8" s="3">
        <v>7</v>
      </c>
      <c r="D8" s="3" t="s">
        <v>95</v>
      </c>
      <c r="E8" s="3">
        <f t="shared" si="0"/>
        <v>302</v>
      </c>
    </row>
    <row r="9" spans="1:5" x14ac:dyDescent="0.25">
      <c r="A9" s="1" t="s">
        <v>96</v>
      </c>
      <c r="B9" s="1" t="s">
        <v>97</v>
      </c>
      <c r="C9" s="3">
        <v>8</v>
      </c>
      <c r="D9" s="3" t="s">
        <v>98</v>
      </c>
      <c r="E9" s="3">
        <f t="shared" si="0"/>
        <v>303</v>
      </c>
    </row>
    <row r="10" spans="1:5" x14ac:dyDescent="0.25">
      <c r="A10" s="1" t="s">
        <v>99</v>
      </c>
      <c r="B10" s="1" t="s">
        <v>100</v>
      </c>
      <c r="C10" s="3">
        <v>9</v>
      </c>
      <c r="D10" s="3" t="s">
        <v>101</v>
      </c>
      <c r="E10" s="3">
        <f t="shared" si="0"/>
        <v>304</v>
      </c>
    </row>
    <row r="11" spans="1:5" x14ac:dyDescent="0.25">
      <c r="A11" s="1" t="s">
        <v>102</v>
      </c>
      <c r="B11" s="1" t="s">
        <v>103</v>
      </c>
      <c r="C11" s="3">
        <v>10</v>
      </c>
      <c r="D11" s="3" t="s">
        <v>104</v>
      </c>
      <c r="E11" s="3">
        <f t="shared" si="0"/>
        <v>306</v>
      </c>
    </row>
    <row r="12" spans="1:5" x14ac:dyDescent="0.25">
      <c r="A12" s="1" t="s">
        <v>105</v>
      </c>
      <c r="B12" s="1" t="s">
        <v>106</v>
      </c>
      <c r="C12" s="3">
        <v>11</v>
      </c>
      <c r="D12" s="3" t="s">
        <v>107</v>
      </c>
      <c r="E12" s="3">
        <f t="shared" si="0"/>
        <v>308</v>
      </c>
    </row>
    <row r="13" spans="1:5" x14ac:dyDescent="0.25">
      <c r="A13" s="1" t="s">
        <v>108</v>
      </c>
      <c r="B13" s="1" t="s">
        <v>109</v>
      </c>
      <c r="C13" s="3">
        <v>12</v>
      </c>
      <c r="D13" s="3" t="s">
        <v>110</v>
      </c>
      <c r="E13" s="3">
        <f t="shared" si="0"/>
        <v>309</v>
      </c>
    </row>
    <row r="14" spans="1:5" x14ac:dyDescent="0.25">
      <c r="A14" s="1" t="s">
        <v>111</v>
      </c>
      <c r="B14" s="1" t="s">
        <v>112</v>
      </c>
      <c r="C14" s="3">
        <v>13</v>
      </c>
      <c r="D14" s="3" t="s">
        <v>113</v>
      </c>
      <c r="E14" s="3">
        <f t="shared" si="0"/>
        <v>310</v>
      </c>
    </row>
    <row r="15" spans="1:5" x14ac:dyDescent="0.25">
      <c r="A15" s="1" t="s">
        <v>114</v>
      </c>
      <c r="B15" s="1" t="s">
        <v>115</v>
      </c>
      <c r="C15" s="3">
        <v>14</v>
      </c>
      <c r="D15" s="3" t="s">
        <v>116</v>
      </c>
      <c r="E15" s="3">
        <f t="shared" si="0"/>
        <v>401</v>
      </c>
    </row>
    <row r="16" spans="1:5" x14ac:dyDescent="0.25">
      <c r="A16" s="1" t="s">
        <v>117</v>
      </c>
      <c r="B16" s="1" t="s">
        <v>118</v>
      </c>
      <c r="C16" s="3">
        <v>15</v>
      </c>
      <c r="D16" s="3" t="s">
        <v>119</v>
      </c>
      <c r="E16" s="3">
        <f t="shared" si="0"/>
        <v>402</v>
      </c>
    </row>
    <row r="17" spans="1:5" x14ac:dyDescent="0.25">
      <c r="A17" s="1" t="s">
        <v>120</v>
      </c>
      <c r="B17" s="1" t="s">
        <v>121</v>
      </c>
      <c r="C17" s="3">
        <v>16</v>
      </c>
      <c r="D17" s="3" t="s">
        <v>122</v>
      </c>
      <c r="E17" s="3">
        <f t="shared" si="0"/>
        <v>403</v>
      </c>
    </row>
    <row r="18" spans="1:5" x14ac:dyDescent="0.25">
      <c r="A18" s="1" t="s">
        <v>123</v>
      </c>
      <c r="B18" s="1" t="s">
        <v>124</v>
      </c>
      <c r="C18" s="3">
        <v>17</v>
      </c>
      <c r="D18" s="3" t="s">
        <v>125</v>
      </c>
      <c r="E18" s="3">
        <f t="shared" si="0"/>
        <v>501</v>
      </c>
    </row>
    <row r="19" spans="1:5" x14ac:dyDescent="0.25">
      <c r="A19" s="1" t="s">
        <v>126</v>
      </c>
      <c r="B19" s="1" t="s">
        <v>127</v>
      </c>
      <c r="C19" s="3">
        <v>18</v>
      </c>
      <c r="D19" s="3" t="s">
        <v>128</v>
      </c>
      <c r="E19" s="3">
        <f t="shared" si="0"/>
        <v>502</v>
      </c>
    </row>
    <row r="20" spans="1:5" x14ac:dyDescent="0.25">
      <c r="A20" s="1" t="s">
        <v>129</v>
      </c>
      <c r="B20" s="1" t="s">
        <v>130</v>
      </c>
      <c r="C20" s="3">
        <v>19</v>
      </c>
      <c r="D20" s="3" t="s">
        <v>131</v>
      </c>
      <c r="E20" s="3">
        <f t="shared" si="0"/>
        <v>504</v>
      </c>
    </row>
    <row r="21" spans="1:5" x14ac:dyDescent="0.25">
      <c r="A21" s="1" t="s">
        <v>132</v>
      </c>
      <c r="B21" s="1" t="s">
        <v>133</v>
      </c>
      <c r="C21" s="3">
        <v>20</v>
      </c>
      <c r="D21" s="3" t="s">
        <v>134</v>
      </c>
      <c r="E21" s="3">
        <f t="shared" si="0"/>
        <v>505</v>
      </c>
    </row>
    <row r="22" spans="1:5" x14ac:dyDescent="0.25">
      <c r="A22" s="1" t="s">
        <v>135</v>
      </c>
      <c r="B22" s="1" t="s">
        <v>136</v>
      </c>
      <c r="C22" s="3">
        <v>21</v>
      </c>
      <c r="D22" s="3" t="s">
        <v>137</v>
      </c>
      <c r="E22" s="3">
        <f t="shared" si="0"/>
        <v>507</v>
      </c>
    </row>
    <row r="23" spans="1:5" x14ac:dyDescent="0.25">
      <c r="A23" s="1" t="s">
        <v>138</v>
      </c>
      <c r="B23" s="1" t="s">
        <v>139</v>
      </c>
      <c r="C23" s="3">
        <v>22</v>
      </c>
      <c r="D23" s="3" t="s">
        <v>140</v>
      </c>
      <c r="E23" s="3">
        <f t="shared" si="0"/>
        <v>508</v>
      </c>
    </row>
    <row r="24" spans="1:5" x14ac:dyDescent="0.25">
      <c r="A24" s="1" t="s">
        <v>141</v>
      </c>
      <c r="B24" s="1" t="s">
        <v>142</v>
      </c>
      <c r="C24" s="3">
        <v>23</v>
      </c>
      <c r="D24" s="3" t="s">
        <v>143</v>
      </c>
      <c r="E24" s="3">
        <f t="shared" si="0"/>
        <v>509</v>
      </c>
    </row>
    <row r="25" spans="1:5" x14ac:dyDescent="0.25">
      <c r="A25" s="1" t="s">
        <v>144</v>
      </c>
      <c r="B25" s="1" t="s">
        <v>145</v>
      </c>
      <c r="C25" s="3">
        <v>24</v>
      </c>
      <c r="D25" s="3" t="s">
        <v>146</v>
      </c>
      <c r="E25" s="3">
        <f t="shared" si="0"/>
        <v>510</v>
      </c>
    </row>
    <row r="26" spans="1:5" x14ac:dyDescent="0.25">
      <c r="A26" s="1" t="s">
        <v>147</v>
      </c>
      <c r="B26" s="1" t="s">
        <v>148</v>
      </c>
      <c r="C26" s="3">
        <v>25</v>
      </c>
      <c r="D26" s="3" t="s">
        <v>149</v>
      </c>
      <c r="E26" s="3">
        <f t="shared" si="0"/>
        <v>511</v>
      </c>
    </row>
    <row r="27" spans="1:5" x14ac:dyDescent="0.25">
      <c r="A27" s="1" t="s">
        <v>150</v>
      </c>
      <c r="B27" s="1" t="s">
        <v>151</v>
      </c>
      <c r="C27" s="3">
        <v>26</v>
      </c>
      <c r="D27" s="3" t="s">
        <v>152</v>
      </c>
      <c r="E27" s="3">
        <f t="shared" si="0"/>
        <v>512</v>
      </c>
    </row>
    <row r="28" spans="1:5" x14ac:dyDescent="0.25">
      <c r="A28" s="1" t="s">
        <v>153</v>
      </c>
      <c r="B28" s="1" t="s">
        <v>154</v>
      </c>
      <c r="C28" s="3">
        <v>27</v>
      </c>
      <c r="D28" s="3" t="s">
        <v>155</v>
      </c>
      <c r="E28" s="3">
        <f t="shared" si="0"/>
        <v>513</v>
      </c>
    </row>
    <row r="29" spans="1:5" x14ac:dyDescent="0.25">
      <c r="A29" s="1" t="s">
        <v>156</v>
      </c>
      <c r="B29" s="1" t="s">
        <v>157</v>
      </c>
      <c r="C29" s="3">
        <v>28</v>
      </c>
      <c r="D29" s="3" t="s">
        <v>158</v>
      </c>
      <c r="E29" s="3">
        <f t="shared" si="0"/>
        <v>514</v>
      </c>
    </row>
    <row r="30" spans="1:5" ht="30" x14ac:dyDescent="0.25">
      <c r="A30" s="1" t="s">
        <v>159</v>
      </c>
      <c r="B30" s="1" t="s">
        <v>160</v>
      </c>
      <c r="C30" s="3">
        <v>29</v>
      </c>
      <c r="D30" s="3" t="s">
        <v>161</v>
      </c>
      <c r="E30" s="3">
        <f t="shared" si="0"/>
        <v>515</v>
      </c>
    </row>
    <row r="31" spans="1:5" ht="30" x14ac:dyDescent="0.25">
      <c r="A31" s="1" t="s">
        <v>162</v>
      </c>
      <c r="B31" s="1" t="s">
        <v>163</v>
      </c>
      <c r="C31" s="3">
        <v>30</v>
      </c>
      <c r="D31" s="3" t="s">
        <v>164</v>
      </c>
      <c r="E31" s="3">
        <f t="shared" si="0"/>
        <v>601</v>
      </c>
    </row>
    <row r="32" spans="1:5" x14ac:dyDescent="0.25">
      <c r="A32" s="1" t="s">
        <v>165</v>
      </c>
      <c r="B32" s="1" t="s">
        <v>166</v>
      </c>
      <c r="C32" s="3">
        <v>31</v>
      </c>
      <c r="D32" s="3" t="s">
        <v>167</v>
      </c>
      <c r="E32" s="3">
        <f t="shared" si="0"/>
        <v>604</v>
      </c>
    </row>
    <row r="33" spans="1:5" x14ac:dyDescent="0.25">
      <c r="A33" s="1" t="s">
        <v>168</v>
      </c>
      <c r="B33" s="1" t="s">
        <v>169</v>
      </c>
      <c r="C33" s="3">
        <v>32</v>
      </c>
      <c r="D33" s="3" t="s">
        <v>170</v>
      </c>
      <c r="E33" s="3">
        <f t="shared" si="0"/>
        <v>607</v>
      </c>
    </row>
    <row r="34" spans="1:5" x14ac:dyDescent="0.25">
      <c r="A34" s="1" t="s">
        <v>171</v>
      </c>
      <c r="B34" s="1" t="s">
        <v>172</v>
      </c>
      <c r="C34" s="3">
        <v>33</v>
      </c>
      <c r="D34" s="3" t="s">
        <v>173</v>
      </c>
      <c r="E34" s="3">
        <f t="shared" si="0"/>
        <v>608</v>
      </c>
    </row>
    <row r="35" spans="1:5" x14ac:dyDescent="0.25">
      <c r="A35" s="1" t="s">
        <v>174</v>
      </c>
      <c r="B35" s="1" t="s">
        <v>175</v>
      </c>
      <c r="C35" s="3">
        <v>34</v>
      </c>
      <c r="D35" s="3" t="s">
        <v>176</v>
      </c>
      <c r="E35" s="3">
        <f t="shared" si="0"/>
        <v>610</v>
      </c>
    </row>
    <row r="36" spans="1:5" x14ac:dyDescent="0.25">
      <c r="A36" s="1" t="s">
        <v>177</v>
      </c>
      <c r="B36" s="1" t="s">
        <v>178</v>
      </c>
      <c r="C36" s="3">
        <v>35</v>
      </c>
      <c r="D36" s="3" t="s">
        <v>179</v>
      </c>
      <c r="E36" s="3">
        <f t="shared" si="0"/>
        <v>611</v>
      </c>
    </row>
    <row r="37" spans="1:5" x14ac:dyDescent="0.25">
      <c r="A37" s="1" t="s">
        <v>180</v>
      </c>
      <c r="B37" s="1" t="s">
        <v>181</v>
      </c>
      <c r="C37" s="3">
        <v>36</v>
      </c>
      <c r="D37" s="3" t="s">
        <v>182</v>
      </c>
      <c r="E37" s="3">
        <f t="shared" si="0"/>
        <v>700</v>
      </c>
    </row>
    <row r="38" spans="1:5" x14ac:dyDescent="0.25">
      <c r="A38" s="1" t="s">
        <v>183</v>
      </c>
      <c r="B38" s="1" t="s">
        <v>184</v>
      </c>
      <c r="C38" s="3">
        <v>37</v>
      </c>
      <c r="D38" s="3" t="s">
        <v>185</v>
      </c>
      <c r="E38" s="3">
        <f t="shared" si="0"/>
        <v>800</v>
      </c>
    </row>
    <row r="39" spans="1:5" x14ac:dyDescent="0.25">
      <c r="A39" s="1" t="s">
        <v>186</v>
      </c>
      <c r="B39" s="1" t="s">
        <v>187</v>
      </c>
      <c r="C39" s="3">
        <v>38</v>
      </c>
      <c r="D39" s="3" t="s">
        <v>188</v>
      </c>
      <c r="E39" s="3">
        <f t="shared" si="0"/>
        <v>900</v>
      </c>
    </row>
    <row r="40" spans="1:5" x14ac:dyDescent="0.25">
      <c r="A40" s="1" t="s">
        <v>189</v>
      </c>
      <c r="B40" s="1" t="s">
        <v>190</v>
      </c>
      <c r="C40" s="3">
        <v>39</v>
      </c>
      <c r="D40" s="3" t="s">
        <v>191</v>
      </c>
      <c r="E40" s="3">
        <f t="shared" si="0"/>
        <v>1000</v>
      </c>
    </row>
    <row r="41" spans="1:5" x14ac:dyDescent="0.25">
      <c r="A41" s="1" t="s">
        <v>192</v>
      </c>
      <c r="B41" s="1" t="s">
        <v>193</v>
      </c>
      <c r="C41" s="3">
        <v>40</v>
      </c>
      <c r="D41" s="3" t="s">
        <v>194</v>
      </c>
      <c r="E41" s="3">
        <f t="shared" si="0"/>
        <v>1100</v>
      </c>
    </row>
    <row r="42" spans="1:5" x14ac:dyDescent="0.25">
      <c r="A42" s="1" t="s">
        <v>195</v>
      </c>
      <c r="B42" s="1" t="s">
        <v>196</v>
      </c>
      <c r="C42" s="3">
        <v>41</v>
      </c>
      <c r="D42" s="3" t="s">
        <v>197</v>
      </c>
      <c r="E42" s="3">
        <f t="shared" si="0"/>
        <v>1300</v>
      </c>
    </row>
    <row r="43" spans="1:5" x14ac:dyDescent="0.25">
      <c r="A43" s="1" t="s">
        <v>198</v>
      </c>
      <c r="B43" s="1" t="s">
        <v>199</v>
      </c>
      <c r="C43" s="3">
        <v>42</v>
      </c>
      <c r="D43" s="3" t="s">
        <v>200</v>
      </c>
      <c r="E43" s="3">
        <f t="shared" si="0"/>
        <v>1400</v>
      </c>
    </row>
    <row r="44" spans="1:5" x14ac:dyDescent="0.25">
      <c r="A44" s="1" t="s">
        <v>201</v>
      </c>
      <c r="B44" s="1" t="s">
        <v>202</v>
      </c>
      <c r="C44" s="3">
        <v>43</v>
      </c>
      <c r="D44" s="3" t="s">
        <v>203</v>
      </c>
      <c r="E44" s="3">
        <f t="shared" si="0"/>
        <v>1510</v>
      </c>
    </row>
    <row r="45" spans="1:5" x14ac:dyDescent="0.25">
      <c r="A45" s="1" t="s">
        <v>204</v>
      </c>
      <c r="B45" s="1" t="s">
        <v>205</v>
      </c>
      <c r="C45" s="3">
        <v>44</v>
      </c>
      <c r="D45" s="3" t="s">
        <v>206</v>
      </c>
      <c r="E45" s="3">
        <f t="shared" si="0"/>
        <v>1520</v>
      </c>
    </row>
    <row r="46" spans="1:5" x14ac:dyDescent="0.25">
      <c r="A46" s="1" t="s">
        <v>207</v>
      </c>
      <c r="B46" s="1" t="s">
        <v>208</v>
      </c>
      <c r="C46" s="3">
        <v>45</v>
      </c>
      <c r="D46" s="3" t="s">
        <v>209</v>
      </c>
      <c r="E46" s="3">
        <f t="shared" si="0"/>
        <v>1530</v>
      </c>
    </row>
    <row r="47" spans="1:5" x14ac:dyDescent="0.25">
      <c r="A47" s="1" t="s">
        <v>210</v>
      </c>
      <c r="B47" s="1" t="s">
        <v>211</v>
      </c>
      <c r="C47" s="3">
        <v>46</v>
      </c>
      <c r="D47" s="3" t="s">
        <v>212</v>
      </c>
      <c r="E47" s="3">
        <f t="shared" si="0"/>
        <v>1550</v>
      </c>
    </row>
    <row r="48" spans="1:5" x14ac:dyDescent="0.25">
      <c r="A48" s="1" t="s">
        <v>213</v>
      </c>
      <c r="B48" s="1" t="s">
        <v>214</v>
      </c>
      <c r="C48" s="3">
        <v>47</v>
      </c>
      <c r="D48" s="3" t="s">
        <v>215</v>
      </c>
      <c r="E48" s="3">
        <f t="shared" si="0"/>
        <v>1560</v>
      </c>
    </row>
    <row r="49" spans="1:5" x14ac:dyDescent="0.25">
      <c r="A49" s="1" t="s">
        <v>216</v>
      </c>
      <c r="B49" s="1" t="s">
        <v>217</v>
      </c>
      <c r="C49" s="3">
        <v>48</v>
      </c>
      <c r="D49" s="3" t="s">
        <v>218</v>
      </c>
      <c r="E49" s="3">
        <f t="shared" si="0"/>
        <v>1570</v>
      </c>
    </row>
    <row r="50" spans="1:5" x14ac:dyDescent="0.25">
      <c r="A50" s="1" t="s">
        <v>219</v>
      </c>
      <c r="B50" s="1" t="s">
        <v>220</v>
      </c>
      <c r="C50" s="3">
        <v>49</v>
      </c>
      <c r="D50" s="3" t="s">
        <v>221</v>
      </c>
      <c r="E50" s="3">
        <f t="shared" si="0"/>
        <v>1580</v>
      </c>
    </row>
    <row r="51" spans="1:5" ht="30" x14ac:dyDescent="0.25">
      <c r="A51" s="1" t="s">
        <v>222</v>
      </c>
      <c r="B51" s="1" t="s">
        <v>223</v>
      </c>
      <c r="C51" s="3">
        <v>50</v>
      </c>
      <c r="D51" s="3" t="s">
        <v>224</v>
      </c>
      <c r="E51" s="3">
        <f t="shared" si="0"/>
        <v>1581</v>
      </c>
    </row>
    <row r="52" spans="1:5" x14ac:dyDescent="0.25">
      <c r="A52" s="1" t="s">
        <v>225</v>
      </c>
      <c r="B52" s="1" t="s">
        <v>226</v>
      </c>
      <c r="C52" s="3">
        <v>51</v>
      </c>
      <c r="D52" s="3" t="s">
        <v>227</v>
      </c>
      <c r="E52" s="3">
        <f t="shared" si="0"/>
        <v>1582</v>
      </c>
    </row>
    <row r="53" spans="1:5" x14ac:dyDescent="0.25">
      <c r="A53" s="1" t="s">
        <v>228</v>
      </c>
      <c r="B53" s="1" t="s">
        <v>229</v>
      </c>
      <c r="C53" s="3">
        <v>52</v>
      </c>
      <c r="D53" s="3" t="s">
        <v>230</v>
      </c>
      <c r="E53" s="3">
        <f t="shared" si="0"/>
        <v>1583</v>
      </c>
    </row>
    <row r="54" spans="1:5" x14ac:dyDescent="0.25">
      <c r="A54" s="1" t="s">
        <v>231</v>
      </c>
      <c r="B54" s="1" t="s">
        <v>232</v>
      </c>
      <c r="C54" s="3">
        <v>53</v>
      </c>
      <c r="D54" s="3" t="s">
        <v>233</v>
      </c>
      <c r="E54" s="3">
        <f t="shared" si="0"/>
        <v>1584</v>
      </c>
    </row>
    <row r="55" spans="1:5" x14ac:dyDescent="0.25">
      <c r="A55" s="1" t="s">
        <v>234</v>
      </c>
      <c r="B55" s="1" t="s">
        <v>235</v>
      </c>
      <c r="C55" s="3">
        <v>54</v>
      </c>
      <c r="D55" s="3" t="s">
        <v>236</v>
      </c>
      <c r="E55" s="3">
        <f t="shared" si="0"/>
        <v>1585</v>
      </c>
    </row>
    <row r="56" spans="1:5" x14ac:dyDescent="0.25">
      <c r="A56" s="1" t="s">
        <v>237</v>
      </c>
      <c r="B56" s="1" t="s">
        <v>238</v>
      </c>
      <c r="C56" s="3">
        <v>55</v>
      </c>
      <c r="D56" s="3" t="s">
        <v>239</v>
      </c>
      <c r="E56" s="3">
        <f t="shared" si="0"/>
        <v>1586</v>
      </c>
    </row>
    <row r="57" spans="1:5" x14ac:dyDescent="0.25">
      <c r="A57" s="1" t="s">
        <v>240</v>
      </c>
      <c r="B57" s="1" t="s">
        <v>241</v>
      </c>
      <c r="C57" s="3">
        <v>56</v>
      </c>
      <c r="D57" s="3" t="s">
        <v>242</v>
      </c>
      <c r="E57" s="3">
        <f t="shared" si="0"/>
        <v>1590</v>
      </c>
    </row>
    <row r="58" spans="1:5" x14ac:dyDescent="0.25">
      <c r="A58" s="1" t="s">
        <v>243</v>
      </c>
      <c r="B58" s="1" t="s">
        <v>244</v>
      </c>
      <c r="C58" s="3">
        <v>57</v>
      </c>
      <c r="D58" s="3" t="s">
        <v>245</v>
      </c>
      <c r="E58" s="3">
        <f t="shared" si="0"/>
        <v>1700</v>
      </c>
    </row>
    <row r="59" spans="1:5" x14ac:dyDescent="0.25">
      <c r="A59" s="1" t="s">
        <v>246</v>
      </c>
      <c r="B59" s="1" t="s">
        <v>247</v>
      </c>
      <c r="C59" s="3">
        <v>58</v>
      </c>
      <c r="D59" s="3" t="s">
        <v>248</v>
      </c>
      <c r="E59" s="3">
        <f t="shared" si="0"/>
        <v>1800</v>
      </c>
    </row>
    <row r="60" spans="1:5" x14ac:dyDescent="0.25">
      <c r="A60" s="1" t="s">
        <v>249</v>
      </c>
      <c r="B60" s="1" t="s">
        <v>250</v>
      </c>
      <c r="C60" s="3">
        <v>59</v>
      </c>
      <c r="D60" s="3" t="s">
        <v>251</v>
      </c>
      <c r="E60" s="3">
        <f t="shared" si="0"/>
        <v>2010</v>
      </c>
    </row>
    <row r="61" spans="1:5" x14ac:dyDescent="0.25">
      <c r="A61" s="1" t="s">
        <v>252</v>
      </c>
      <c r="B61" s="1" t="s">
        <v>253</v>
      </c>
      <c r="C61" s="3">
        <v>60</v>
      </c>
      <c r="D61" s="3" t="s">
        <v>254</v>
      </c>
      <c r="E61" s="3">
        <f t="shared" si="0"/>
        <v>2020</v>
      </c>
    </row>
    <row r="62" spans="1:5" x14ac:dyDescent="0.25">
      <c r="A62" s="1" t="s">
        <v>255</v>
      </c>
      <c r="B62" s="1" t="s">
        <v>256</v>
      </c>
      <c r="C62" s="3">
        <v>61</v>
      </c>
      <c r="D62" s="3" t="s">
        <v>257</v>
      </c>
      <c r="E62" s="3">
        <f t="shared" si="0"/>
        <v>2100</v>
      </c>
    </row>
    <row r="63" spans="1:5" x14ac:dyDescent="0.25">
      <c r="A63" s="1" t="s">
        <v>258</v>
      </c>
      <c r="B63" s="1" t="s">
        <v>259</v>
      </c>
      <c r="C63" s="3">
        <v>62</v>
      </c>
      <c r="D63" s="3" t="s">
        <v>260</v>
      </c>
      <c r="E63" s="3">
        <f t="shared" si="0"/>
        <v>2200</v>
      </c>
    </row>
    <row r="64" spans="1:5" x14ac:dyDescent="0.25">
      <c r="A64" s="1" t="s">
        <v>261</v>
      </c>
      <c r="B64" s="1" t="s">
        <v>262</v>
      </c>
      <c r="C64" s="3">
        <v>63</v>
      </c>
      <c r="D64" s="3" t="s">
        <v>263</v>
      </c>
      <c r="E64" s="3">
        <f t="shared" si="0"/>
        <v>2300</v>
      </c>
    </row>
    <row r="65" spans="1:5" x14ac:dyDescent="0.25">
      <c r="A65" s="1" t="s">
        <v>264</v>
      </c>
      <c r="B65" s="1" t="s">
        <v>265</v>
      </c>
      <c r="C65" s="3">
        <v>64</v>
      </c>
      <c r="D65" s="3" t="s">
        <v>266</v>
      </c>
      <c r="E65" s="3">
        <f t="shared" si="0"/>
        <v>2400</v>
      </c>
    </row>
    <row r="66" spans="1:5" x14ac:dyDescent="0.25">
      <c r="A66" s="1" t="s">
        <v>267</v>
      </c>
      <c r="B66" s="1" t="s">
        <v>268</v>
      </c>
      <c r="C66" s="3">
        <v>65</v>
      </c>
      <c r="D66" s="3" t="s">
        <v>269</v>
      </c>
      <c r="E66" s="3">
        <f t="shared" si="0"/>
        <v>2500</v>
      </c>
    </row>
    <row r="67" spans="1:5" x14ac:dyDescent="0.25">
      <c r="A67" s="1" t="s">
        <v>270</v>
      </c>
      <c r="B67" s="1" t="s">
        <v>271</v>
      </c>
      <c r="C67" s="3">
        <v>66</v>
      </c>
      <c r="D67" s="3" t="s">
        <v>272</v>
      </c>
      <c r="E67" s="3">
        <f t="shared" si="0"/>
        <v>2600</v>
      </c>
    </row>
    <row r="68" spans="1:5" x14ac:dyDescent="0.25">
      <c r="A68" s="1" t="s">
        <v>273</v>
      </c>
      <c r="B68" s="1" t="s">
        <v>274</v>
      </c>
      <c r="C68" s="3">
        <v>67</v>
      </c>
      <c r="D68" s="3" t="s">
        <v>275</v>
      </c>
      <c r="E68" s="3">
        <f t="shared" ref="E68:E82" si="1">A68*1</f>
        <v>2650</v>
      </c>
    </row>
    <row r="69" spans="1:5" ht="30" x14ac:dyDescent="0.25">
      <c r="A69" s="1" t="s">
        <v>276</v>
      </c>
      <c r="B69" s="1" t="s">
        <v>277</v>
      </c>
      <c r="C69" s="3">
        <v>68</v>
      </c>
      <c r="D69" s="3" t="s">
        <v>278</v>
      </c>
      <c r="E69" s="3">
        <f t="shared" si="1"/>
        <v>2660</v>
      </c>
    </row>
    <row r="70" spans="1:5" x14ac:dyDescent="0.25">
      <c r="A70" s="1" t="s">
        <v>279</v>
      </c>
      <c r="B70" s="1" t="s">
        <v>280</v>
      </c>
      <c r="C70" s="3">
        <v>69</v>
      </c>
      <c r="D70" s="3" t="s">
        <v>281</v>
      </c>
      <c r="E70" s="3">
        <f t="shared" si="1"/>
        <v>2700</v>
      </c>
    </row>
    <row r="71" spans="1:5" x14ac:dyDescent="0.25">
      <c r="A71" s="1" t="s">
        <v>282</v>
      </c>
      <c r="B71" s="1" t="s">
        <v>283</v>
      </c>
      <c r="C71" s="3">
        <v>70</v>
      </c>
      <c r="D71" s="3" t="s">
        <v>284</v>
      </c>
      <c r="E71" s="3">
        <f t="shared" si="1"/>
        <v>2800</v>
      </c>
    </row>
    <row r="72" spans="1:5" x14ac:dyDescent="0.25">
      <c r="A72" s="1" t="s">
        <v>285</v>
      </c>
      <c r="B72" s="1" t="s">
        <v>286</v>
      </c>
      <c r="C72" s="3">
        <v>71</v>
      </c>
      <c r="D72" s="3" t="s">
        <v>287</v>
      </c>
      <c r="E72" s="3">
        <f t="shared" si="1"/>
        <v>2850</v>
      </c>
    </row>
    <row r="73" spans="1:5" x14ac:dyDescent="0.25">
      <c r="A73" s="1" t="s">
        <v>288</v>
      </c>
      <c r="B73" s="1" t="s">
        <v>289</v>
      </c>
      <c r="C73" s="3">
        <v>72</v>
      </c>
      <c r="D73" s="3" t="s">
        <v>290</v>
      </c>
      <c r="E73" s="3">
        <f t="shared" si="1"/>
        <v>2950</v>
      </c>
    </row>
    <row r="74" spans="1:5" x14ac:dyDescent="0.25">
      <c r="A74" s="1" t="s">
        <v>291</v>
      </c>
      <c r="B74" s="1" t="s">
        <v>292</v>
      </c>
      <c r="C74" s="3">
        <v>73</v>
      </c>
      <c r="D74" s="3" t="s">
        <v>293</v>
      </c>
      <c r="E74" s="3">
        <f t="shared" si="1"/>
        <v>3000</v>
      </c>
    </row>
    <row r="75" spans="1:5" x14ac:dyDescent="0.25">
      <c r="A75" s="1" t="s">
        <v>294</v>
      </c>
      <c r="B75" s="1" t="s">
        <v>295</v>
      </c>
      <c r="C75" s="3">
        <v>74</v>
      </c>
      <c r="D75" s="3" t="s">
        <v>296</v>
      </c>
      <c r="E75" s="3">
        <f t="shared" si="1"/>
        <v>3001</v>
      </c>
    </row>
    <row r="76" spans="1:5" x14ac:dyDescent="0.25">
      <c r="A76" s="1" t="s">
        <v>297</v>
      </c>
      <c r="B76" s="1" t="s">
        <v>298</v>
      </c>
      <c r="C76" s="3">
        <v>75</v>
      </c>
      <c r="D76" s="3" t="s">
        <v>299</v>
      </c>
      <c r="E76" s="3">
        <f t="shared" si="1"/>
        <v>3010</v>
      </c>
    </row>
    <row r="77" spans="1:5" x14ac:dyDescent="0.25">
      <c r="A77" s="1" t="s">
        <v>300</v>
      </c>
      <c r="B77" s="1" t="s">
        <v>301</v>
      </c>
      <c r="C77" s="3">
        <v>76</v>
      </c>
      <c r="D77" s="3" t="s">
        <v>302</v>
      </c>
      <c r="E77" s="3">
        <f t="shared" si="1"/>
        <v>3020</v>
      </c>
    </row>
    <row r="78" spans="1:5" x14ac:dyDescent="0.25">
      <c r="A78" s="1" t="s">
        <v>303</v>
      </c>
      <c r="B78" s="1" t="s">
        <v>304</v>
      </c>
      <c r="C78" s="3">
        <v>77</v>
      </c>
      <c r="D78" s="3" t="s">
        <v>305</v>
      </c>
      <c r="E78" s="3">
        <f t="shared" si="1"/>
        <v>3030</v>
      </c>
    </row>
    <row r="79" spans="1:5" x14ac:dyDescent="0.25">
      <c r="A79" s="1" t="s">
        <v>306</v>
      </c>
      <c r="B79" s="1" t="s">
        <v>307</v>
      </c>
      <c r="C79" s="3">
        <v>78</v>
      </c>
      <c r="D79" s="3" t="s">
        <v>308</v>
      </c>
      <c r="E79" s="3">
        <f t="shared" si="1"/>
        <v>3040</v>
      </c>
    </row>
    <row r="80" spans="1:5" x14ac:dyDescent="0.25">
      <c r="A80" s="1" t="s">
        <v>309</v>
      </c>
      <c r="B80" s="1" t="s">
        <v>310</v>
      </c>
      <c r="C80" s="3">
        <v>79</v>
      </c>
      <c r="D80" s="3" t="s">
        <v>311</v>
      </c>
      <c r="E80" s="3">
        <f t="shared" si="1"/>
        <v>3050</v>
      </c>
    </row>
    <row r="81" spans="1:5" ht="30" x14ac:dyDescent="0.25">
      <c r="A81" s="1" t="s">
        <v>312</v>
      </c>
      <c r="B81" s="1" t="s">
        <v>313</v>
      </c>
      <c r="C81" s="3">
        <v>80</v>
      </c>
      <c r="D81" s="3" t="s">
        <v>314</v>
      </c>
      <c r="E81" s="3">
        <f t="shared" si="1"/>
        <v>3060</v>
      </c>
    </row>
    <row r="82" spans="1:5" x14ac:dyDescent="0.25">
      <c r="A82" s="1" t="s">
        <v>315</v>
      </c>
      <c r="B82" s="1" t="s">
        <v>316</v>
      </c>
      <c r="C82" s="3">
        <v>81</v>
      </c>
      <c r="D82" s="3" t="s">
        <v>317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topLeftCell="A19" workbookViewId="0">
      <selection activeCell="B44" sqref="B44"/>
    </sheetView>
  </sheetViews>
  <sheetFormatPr defaultColWidth="8.85546875" defaultRowHeight="12.75" x14ac:dyDescent="0.2"/>
  <cols>
    <col min="1" max="1" width="4.28515625" style="25" customWidth="1"/>
    <col min="2" max="2" width="76.42578125" style="17" customWidth="1"/>
    <col min="3" max="3" width="6.7109375" style="22" customWidth="1"/>
    <col min="4" max="16384" width="8.85546875" style="17"/>
  </cols>
  <sheetData>
    <row r="1" spans="1:3" ht="23.45" customHeight="1" x14ac:dyDescent="0.2">
      <c r="A1" s="23" t="s">
        <v>669</v>
      </c>
      <c r="B1" s="19" t="s">
        <v>580</v>
      </c>
      <c r="C1" s="19" t="s">
        <v>579</v>
      </c>
    </row>
    <row r="2" spans="1:3" x14ac:dyDescent="0.2">
      <c r="A2" s="24">
        <v>1</v>
      </c>
      <c r="B2" s="20" t="s">
        <v>670</v>
      </c>
      <c r="C2" s="21">
        <v>0</v>
      </c>
    </row>
    <row r="3" spans="1:3" x14ac:dyDescent="0.2">
      <c r="A3" s="24">
        <v>2</v>
      </c>
      <c r="B3" s="18" t="s">
        <v>581</v>
      </c>
      <c r="C3" s="21">
        <v>1</v>
      </c>
    </row>
    <row r="4" spans="1:3" x14ac:dyDescent="0.2">
      <c r="A4" s="24">
        <v>3</v>
      </c>
      <c r="B4" s="18" t="s">
        <v>582</v>
      </c>
      <c r="C4" s="21">
        <v>2</v>
      </c>
    </row>
    <row r="5" spans="1:3" x14ac:dyDescent="0.2">
      <c r="A5" s="24">
        <v>4</v>
      </c>
      <c r="B5" s="18" t="s">
        <v>583</v>
      </c>
      <c r="C5" s="21">
        <v>3</v>
      </c>
    </row>
    <row r="6" spans="1:3" x14ac:dyDescent="0.2">
      <c r="A6" s="24">
        <v>5</v>
      </c>
      <c r="B6" s="18" t="s">
        <v>584</v>
      </c>
      <c r="C6" s="21">
        <v>5</v>
      </c>
    </row>
    <row r="7" spans="1:3" x14ac:dyDescent="0.2">
      <c r="A7" s="24">
        <v>6</v>
      </c>
      <c r="B7" s="18" t="s">
        <v>585</v>
      </c>
      <c r="C7" s="21">
        <v>6</v>
      </c>
    </row>
    <row r="8" spans="1:3" x14ac:dyDescent="0.2">
      <c r="A8" s="24">
        <v>7</v>
      </c>
      <c r="B8" s="18" t="s">
        <v>586</v>
      </c>
      <c r="C8" s="21">
        <v>7</v>
      </c>
    </row>
    <row r="9" spans="1:3" x14ac:dyDescent="0.2">
      <c r="A9" s="24">
        <v>8</v>
      </c>
      <c r="B9" s="18" t="s">
        <v>587</v>
      </c>
      <c r="C9" s="21">
        <v>8</v>
      </c>
    </row>
    <row r="10" spans="1:3" x14ac:dyDescent="0.2">
      <c r="A10" s="24">
        <v>9</v>
      </c>
      <c r="B10" s="18" t="s">
        <v>588</v>
      </c>
      <c r="C10" s="21">
        <v>9</v>
      </c>
    </row>
    <row r="11" spans="1:3" x14ac:dyDescent="0.2">
      <c r="A11" s="24">
        <v>10</v>
      </c>
      <c r="B11" s="18" t="s">
        <v>589</v>
      </c>
      <c r="C11" s="21">
        <v>10</v>
      </c>
    </row>
    <row r="12" spans="1:3" x14ac:dyDescent="0.2">
      <c r="A12" s="24">
        <v>11</v>
      </c>
      <c r="B12" s="18" t="s">
        <v>590</v>
      </c>
      <c r="C12" s="21">
        <v>11</v>
      </c>
    </row>
    <row r="13" spans="1:3" x14ac:dyDescent="0.2">
      <c r="A13" s="24">
        <v>12</v>
      </c>
      <c r="B13" s="18" t="s">
        <v>591</v>
      </c>
      <c r="C13" s="21">
        <v>12</v>
      </c>
    </row>
    <row r="14" spans="1:3" x14ac:dyDescent="0.2">
      <c r="A14" s="24">
        <v>13</v>
      </c>
      <c r="B14" s="18" t="s">
        <v>592</v>
      </c>
      <c r="C14" s="21">
        <v>13</v>
      </c>
    </row>
    <row r="15" spans="1:3" x14ac:dyDescent="0.2">
      <c r="A15" s="24">
        <v>14</v>
      </c>
      <c r="B15" s="18" t="s">
        <v>593</v>
      </c>
      <c r="C15" s="21">
        <v>14</v>
      </c>
    </row>
    <row r="16" spans="1:3" x14ac:dyDescent="0.2">
      <c r="A16" s="24">
        <v>15</v>
      </c>
      <c r="B16" s="18" t="s">
        <v>594</v>
      </c>
      <c r="C16" s="21">
        <v>15</v>
      </c>
    </row>
    <row r="17" spans="1:3" ht="25.5" x14ac:dyDescent="0.2">
      <c r="A17" s="24">
        <v>16</v>
      </c>
      <c r="B17" s="18" t="s">
        <v>595</v>
      </c>
      <c r="C17" s="21">
        <v>16</v>
      </c>
    </row>
    <row r="18" spans="1:3" x14ac:dyDescent="0.2">
      <c r="A18" s="24">
        <v>17</v>
      </c>
      <c r="B18" s="18" t="s">
        <v>596</v>
      </c>
      <c r="C18" s="21">
        <v>17</v>
      </c>
    </row>
    <row r="19" spans="1:3" x14ac:dyDescent="0.2">
      <c r="A19" s="24">
        <v>18</v>
      </c>
      <c r="B19" s="18" t="s">
        <v>597</v>
      </c>
      <c r="C19" s="21">
        <v>18</v>
      </c>
    </row>
    <row r="20" spans="1:3" x14ac:dyDescent="0.2">
      <c r="A20" s="24">
        <v>19</v>
      </c>
      <c r="B20" s="18" t="s">
        <v>598</v>
      </c>
      <c r="C20" s="21">
        <v>19</v>
      </c>
    </row>
    <row r="21" spans="1:3" x14ac:dyDescent="0.2">
      <c r="A21" s="24">
        <v>20</v>
      </c>
      <c r="B21" s="18" t="s">
        <v>599</v>
      </c>
      <c r="C21" s="21">
        <v>20</v>
      </c>
    </row>
    <row r="22" spans="1:3" x14ac:dyDescent="0.2">
      <c r="A22" s="24">
        <v>21</v>
      </c>
      <c r="B22" s="18" t="s">
        <v>600</v>
      </c>
      <c r="C22" s="21">
        <v>21</v>
      </c>
    </row>
    <row r="23" spans="1:3" x14ac:dyDescent="0.2">
      <c r="A23" s="24">
        <v>22</v>
      </c>
      <c r="B23" s="18" t="s">
        <v>601</v>
      </c>
      <c r="C23" s="21">
        <v>22</v>
      </c>
    </row>
    <row r="24" spans="1:3" x14ac:dyDescent="0.2">
      <c r="A24" s="24">
        <v>23</v>
      </c>
      <c r="B24" s="18" t="s">
        <v>602</v>
      </c>
      <c r="C24" s="21">
        <v>23</v>
      </c>
    </row>
    <row r="25" spans="1:3" x14ac:dyDescent="0.2">
      <c r="A25" s="24">
        <v>24</v>
      </c>
      <c r="B25" s="18" t="s">
        <v>603</v>
      </c>
      <c r="C25" s="21">
        <v>24</v>
      </c>
    </row>
    <row r="26" spans="1:3" x14ac:dyDescent="0.2">
      <c r="A26" s="24">
        <v>25</v>
      </c>
      <c r="B26" s="18" t="s">
        <v>604</v>
      </c>
      <c r="C26" s="21">
        <v>25</v>
      </c>
    </row>
    <row r="27" spans="1:3" ht="25.5" x14ac:dyDescent="0.2">
      <c r="A27" s="24">
        <v>26</v>
      </c>
      <c r="B27" s="18" t="s">
        <v>605</v>
      </c>
      <c r="C27" s="21">
        <v>26</v>
      </c>
    </row>
    <row r="28" spans="1:3" ht="25.5" x14ac:dyDescent="0.2">
      <c r="A28" s="24">
        <v>27</v>
      </c>
      <c r="B28" s="18" t="s">
        <v>606</v>
      </c>
      <c r="C28" s="21">
        <v>27</v>
      </c>
    </row>
    <row r="29" spans="1:3" x14ac:dyDescent="0.2">
      <c r="A29" s="24">
        <v>28</v>
      </c>
      <c r="B29" s="18" t="s">
        <v>607</v>
      </c>
      <c r="C29" s="21">
        <v>28</v>
      </c>
    </row>
    <row r="30" spans="1:3" x14ac:dyDescent="0.2">
      <c r="A30" s="24">
        <v>29</v>
      </c>
      <c r="B30" s="18" t="s">
        <v>608</v>
      </c>
      <c r="C30" s="21">
        <v>29</v>
      </c>
    </row>
    <row r="31" spans="1:3" x14ac:dyDescent="0.2">
      <c r="A31" s="24">
        <v>30</v>
      </c>
      <c r="B31" s="18" t="s">
        <v>609</v>
      </c>
      <c r="C31" s="21">
        <v>30</v>
      </c>
    </row>
    <row r="32" spans="1:3" x14ac:dyDescent="0.2">
      <c r="A32" s="24">
        <v>31</v>
      </c>
      <c r="B32" s="18" t="s">
        <v>610</v>
      </c>
      <c r="C32" s="21">
        <v>31</v>
      </c>
    </row>
    <row r="33" spans="1:3" x14ac:dyDescent="0.2">
      <c r="A33" s="24">
        <v>32</v>
      </c>
      <c r="B33" s="18" t="s">
        <v>611</v>
      </c>
      <c r="C33" s="21">
        <v>32</v>
      </c>
    </row>
    <row r="34" spans="1:3" x14ac:dyDescent="0.2">
      <c r="A34" s="24">
        <v>33</v>
      </c>
      <c r="B34" s="18" t="s">
        <v>612</v>
      </c>
      <c r="C34" s="21">
        <v>33</v>
      </c>
    </row>
    <row r="35" spans="1:3" x14ac:dyDescent="0.2">
      <c r="A35" s="24">
        <v>34</v>
      </c>
      <c r="B35" s="18" t="s">
        <v>613</v>
      </c>
      <c r="C35" s="21">
        <v>35</v>
      </c>
    </row>
    <row r="36" spans="1:3" x14ac:dyDescent="0.2">
      <c r="A36" s="24">
        <v>35</v>
      </c>
      <c r="B36" s="18" t="s">
        <v>614</v>
      </c>
      <c r="C36" s="21">
        <v>36</v>
      </c>
    </row>
    <row r="37" spans="1:3" x14ac:dyDescent="0.2">
      <c r="A37" s="24">
        <v>36</v>
      </c>
      <c r="B37" s="18" t="s">
        <v>615</v>
      </c>
      <c r="C37" s="21">
        <v>37</v>
      </c>
    </row>
    <row r="38" spans="1:3" x14ac:dyDescent="0.2">
      <c r="A38" s="24">
        <v>37</v>
      </c>
      <c r="B38" s="18" t="s">
        <v>616</v>
      </c>
      <c r="C38" s="21">
        <v>38</v>
      </c>
    </row>
    <row r="39" spans="1:3" x14ac:dyDescent="0.2">
      <c r="A39" s="24">
        <v>38</v>
      </c>
      <c r="B39" s="18" t="s">
        <v>617</v>
      </c>
      <c r="C39" s="21">
        <v>39</v>
      </c>
    </row>
    <row r="40" spans="1:3" x14ac:dyDescent="0.2">
      <c r="A40" s="24">
        <v>39</v>
      </c>
      <c r="B40" s="18" t="s">
        <v>618</v>
      </c>
      <c r="C40" s="21">
        <v>41</v>
      </c>
    </row>
    <row r="41" spans="1:3" x14ac:dyDescent="0.2">
      <c r="A41" s="24">
        <v>40</v>
      </c>
      <c r="B41" s="18" t="s">
        <v>619</v>
      </c>
      <c r="C41" s="21">
        <v>42</v>
      </c>
    </row>
    <row r="42" spans="1:3" x14ac:dyDescent="0.2">
      <c r="A42" s="24">
        <v>41</v>
      </c>
      <c r="B42" s="18" t="s">
        <v>620</v>
      </c>
      <c r="C42" s="21">
        <v>43</v>
      </c>
    </row>
    <row r="43" spans="1:3" x14ac:dyDescent="0.2">
      <c r="A43" s="24">
        <v>42</v>
      </c>
      <c r="B43" s="18" t="s">
        <v>621</v>
      </c>
      <c r="C43" s="21">
        <v>45</v>
      </c>
    </row>
    <row r="44" spans="1:3" x14ac:dyDescent="0.2">
      <c r="A44" s="24">
        <v>43</v>
      </c>
      <c r="B44" s="18" t="s">
        <v>622</v>
      </c>
      <c r="C44" s="21">
        <v>46</v>
      </c>
    </row>
    <row r="45" spans="1:3" x14ac:dyDescent="0.2">
      <c r="A45" s="24">
        <v>44</v>
      </c>
      <c r="B45" s="18" t="s">
        <v>623</v>
      </c>
      <c r="C45" s="21">
        <v>47</v>
      </c>
    </row>
    <row r="46" spans="1:3" x14ac:dyDescent="0.2">
      <c r="A46" s="24">
        <v>45</v>
      </c>
      <c r="B46" s="18" t="s">
        <v>624</v>
      </c>
      <c r="C46" s="21">
        <v>49</v>
      </c>
    </row>
    <row r="47" spans="1:3" x14ac:dyDescent="0.2">
      <c r="A47" s="24">
        <v>46</v>
      </c>
      <c r="B47" s="18" t="s">
        <v>625</v>
      </c>
      <c r="C47" s="21">
        <v>50</v>
      </c>
    </row>
    <row r="48" spans="1:3" x14ac:dyDescent="0.2">
      <c r="A48" s="24">
        <v>47</v>
      </c>
      <c r="B48" s="18" t="s">
        <v>626</v>
      </c>
      <c r="C48" s="21">
        <v>51</v>
      </c>
    </row>
    <row r="49" spans="1:3" x14ac:dyDescent="0.2">
      <c r="A49" s="24">
        <v>48</v>
      </c>
      <c r="B49" s="18" t="s">
        <v>627</v>
      </c>
      <c r="C49" s="21">
        <v>52</v>
      </c>
    </row>
    <row r="50" spans="1:3" x14ac:dyDescent="0.2">
      <c r="A50" s="24">
        <v>49</v>
      </c>
      <c r="B50" s="18" t="s">
        <v>628</v>
      </c>
      <c r="C50" s="21">
        <v>53</v>
      </c>
    </row>
    <row r="51" spans="1:3" x14ac:dyDescent="0.2">
      <c r="A51" s="24">
        <v>50</v>
      </c>
      <c r="B51" s="18" t="s">
        <v>629</v>
      </c>
      <c r="C51" s="21">
        <v>55</v>
      </c>
    </row>
    <row r="52" spans="1:3" x14ac:dyDescent="0.2">
      <c r="A52" s="24">
        <v>51</v>
      </c>
      <c r="B52" s="18" t="s">
        <v>630</v>
      </c>
      <c r="C52" s="21">
        <v>56</v>
      </c>
    </row>
    <row r="53" spans="1:3" x14ac:dyDescent="0.2">
      <c r="A53" s="24">
        <v>52</v>
      </c>
      <c r="B53" s="18" t="s">
        <v>631</v>
      </c>
      <c r="C53" s="21">
        <v>58</v>
      </c>
    </row>
    <row r="54" spans="1:3" ht="25.5" x14ac:dyDescent="0.2">
      <c r="A54" s="24">
        <v>53</v>
      </c>
      <c r="B54" s="18" t="s">
        <v>632</v>
      </c>
      <c r="C54" s="21">
        <v>59</v>
      </c>
    </row>
    <row r="55" spans="1:3" x14ac:dyDescent="0.2">
      <c r="A55" s="24">
        <v>54</v>
      </c>
      <c r="B55" s="18" t="s">
        <v>633</v>
      </c>
      <c r="C55" s="21">
        <v>60</v>
      </c>
    </row>
    <row r="56" spans="1:3" x14ac:dyDescent="0.2">
      <c r="A56" s="24">
        <v>55</v>
      </c>
      <c r="B56" s="18" t="s">
        <v>634</v>
      </c>
      <c r="C56" s="21">
        <v>61</v>
      </c>
    </row>
    <row r="57" spans="1:3" x14ac:dyDescent="0.2">
      <c r="A57" s="24">
        <v>56</v>
      </c>
      <c r="B57" s="18" t="s">
        <v>635</v>
      </c>
      <c r="C57" s="21">
        <v>62</v>
      </c>
    </row>
    <row r="58" spans="1:3" x14ac:dyDescent="0.2">
      <c r="A58" s="24">
        <v>57</v>
      </c>
      <c r="B58" s="18" t="s">
        <v>636</v>
      </c>
      <c r="C58" s="21">
        <v>63</v>
      </c>
    </row>
    <row r="59" spans="1:3" x14ac:dyDescent="0.2">
      <c r="A59" s="24">
        <v>58</v>
      </c>
      <c r="B59" s="18" t="s">
        <v>637</v>
      </c>
      <c r="C59" s="21">
        <v>64</v>
      </c>
    </row>
    <row r="60" spans="1:3" x14ac:dyDescent="0.2">
      <c r="A60" s="24">
        <v>59</v>
      </c>
      <c r="B60" s="18" t="s">
        <v>638</v>
      </c>
      <c r="C60" s="21">
        <v>65</v>
      </c>
    </row>
    <row r="61" spans="1:3" x14ac:dyDescent="0.2">
      <c r="A61" s="24">
        <v>60</v>
      </c>
      <c r="B61" s="18" t="s">
        <v>639</v>
      </c>
      <c r="C61" s="21">
        <v>66</v>
      </c>
    </row>
    <row r="62" spans="1:3" x14ac:dyDescent="0.2">
      <c r="A62" s="24">
        <v>61</v>
      </c>
      <c r="B62" s="18" t="s">
        <v>640</v>
      </c>
      <c r="C62" s="21">
        <v>68</v>
      </c>
    </row>
    <row r="63" spans="1:3" x14ac:dyDescent="0.2">
      <c r="A63" s="24">
        <v>62</v>
      </c>
      <c r="B63" s="18" t="s">
        <v>641</v>
      </c>
      <c r="C63" s="21">
        <v>69</v>
      </c>
    </row>
    <row r="64" spans="1:3" x14ac:dyDescent="0.2">
      <c r="A64" s="24">
        <v>63</v>
      </c>
      <c r="B64" s="18" t="s">
        <v>642</v>
      </c>
      <c r="C64" s="21">
        <v>70</v>
      </c>
    </row>
    <row r="65" spans="1:3" x14ac:dyDescent="0.2">
      <c r="A65" s="24">
        <v>64</v>
      </c>
      <c r="B65" s="18" t="s">
        <v>643</v>
      </c>
      <c r="C65" s="21">
        <v>71</v>
      </c>
    </row>
    <row r="66" spans="1:3" x14ac:dyDescent="0.2">
      <c r="A66" s="24">
        <v>65</v>
      </c>
      <c r="B66" s="18" t="s">
        <v>644</v>
      </c>
      <c r="C66" s="21">
        <v>72</v>
      </c>
    </row>
    <row r="67" spans="1:3" x14ac:dyDescent="0.2">
      <c r="A67" s="24">
        <v>66</v>
      </c>
      <c r="B67" s="18" t="s">
        <v>645</v>
      </c>
      <c r="C67" s="21">
        <v>73</v>
      </c>
    </row>
    <row r="68" spans="1:3" x14ac:dyDescent="0.2">
      <c r="A68" s="24">
        <v>67</v>
      </c>
      <c r="B68" s="18" t="s">
        <v>646</v>
      </c>
      <c r="C68" s="21">
        <v>74</v>
      </c>
    </row>
    <row r="69" spans="1:3" x14ac:dyDescent="0.2">
      <c r="A69" s="24">
        <v>68</v>
      </c>
      <c r="B69" s="18" t="s">
        <v>647</v>
      </c>
      <c r="C69" s="21">
        <v>75</v>
      </c>
    </row>
    <row r="70" spans="1:3" x14ac:dyDescent="0.2">
      <c r="A70" s="24">
        <v>69</v>
      </c>
      <c r="B70" s="18" t="s">
        <v>648</v>
      </c>
      <c r="C70" s="21">
        <v>77</v>
      </c>
    </row>
    <row r="71" spans="1:3" x14ac:dyDescent="0.2">
      <c r="A71" s="24">
        <v>70</v>
      </c>
      <c r="B71" s="18" t="s">
        <v>649</v>
      </c>
      <c r="C71" s="21">
        <v>78</v>
      </c>
    </row>
    <row r="72" spans="1:3" ht="25.5" x14ac:dyDescent="0.2">
      <c r="A72" s="24">
        <v>71</v>
      </c>
      <c r="B72" s="18" t="s">
        <v>650</v>
      </c>
      <c r="C72" s="21">
        <v>79</v>
      </c>
    </row>
    <row r="73" spans="1:3" x14ac:dyDescent="0.2">
      <c r="A73" s="24">
        <v>72</v>
      </c>
      <c r="B73" s="18" t="s">
        <v>651</v>
      </c>
      <c r="C73" s="21">
        <v>80</v>
      </c>
    </row>
    <row r="74" spans="1:3" x14ac:dyDescent="0.2">
      <c r="A74" s="24">
        <v>73</v>
      </c>
      <c r="B74" s="18" t="s">
        <v>652</v>
      </c>
      <c r="C74" s="21">
        <v>81</v>
      </c>
    </row>
    <row r="75" spans="1:3" x14ac:dyDescent="0.2">
      <c r="A75" s="24">
        <v>74</v>
      </c>
      <c r="B75" s="18" t="s">
        <v>653</v>
      </c>
      <c r="C75" s="21">
        <v>82</v>
      </c>
    </row>
    <row r="76" spans="1:3" x14ac:dyDescent="0.2">
      <c r="A76" s="24">
        <v>75</v>
      </c>
      <c r="B76" s="18" t="s">
        <v>654</v>
      </c>
      <c r="C76" s="21">
        <v>84</v>
      </c>
    </row>
    <row r="77" spans="1:3" x14ac:dyDescent="0.2">
      <c r="A77" s="24">
        <v>76</v>
      </c>
      <c r="B77" s="18" t="s">
        <v>655</v>
      </c>
      <c r="C77" s="21">
        <v>85</v>
      </c>
    </row>
    <row r="78" spans="1:3" x14ac:dyDescent="0.2">
      <c r="A78" s="24">
        <v>77</v>
      </c>
      <c r="B78" s="18" t="s">
        <v>656</v>
      </c>
      <c r="C78" s="21">
        <v>86</v>
      </c>
    </row>
    <row r="79" spans="1:3" x14ac:dyDescent="0.2">
      <c r="A79" s="24">
        <v>78</v>
      </c>
      <c r="B79" s="18" t="s">
        <v>657</v>
      </c>
      <c r="C79" s="21">
        <v>87</v>
      </c>
    </row>
    <row r="80" spans="1:3" x14ac:dyDescent="0.2">
      <c r="A80" s="24">
        <v>79</v>
      </c>
      <c r="B80" s="18" t="s">
        <v>658</v>
      </c>
      <c r="C80" s="21">
        <v>88</v>
      </c>
    </row>
    <row r="81" spans="1:3" x14ac:dyDescent="0.2">
      <c r="A81" s="24">
        <v>80</v>
      </c>
      <c r="B81" s="18" t="s">
        <v>659</v>
      </c>
      <c r="C81" s="21">
        <v>90</v>
      </c>
    </row>
    <row r="82" spans="1:3" x14ac:dyDescent="0.2">
      <c r="A82" s="24">
        <v>81</v>
      </c>
      <c r="B82" s="18" t="s">
        <v>660</v>
      </c>
      <c r="C82" s="21">
        <v>91</v>
      </c>
    </row>
    <row r="83" spans="1:3" x14ac:dyDescent="0.2">
      <c r="A83" s="24">
        <v>82</v>
      </c>
      <c r="B83" s="18" t="s">
        <v>661</v>
      </c>
      <c r="C83" s="21">
        <v>92</v>
      </c>
    </row>
    <row r="84" spans="1:3" x14ac:dyDescent="0.2">
      <c r="A84" s="24">
        <v>83</v>
      </c>
      <c r="B84" s="18" t="s">
        <v>662</v>
      </c>
      <c r="C84" s="21">
        <v>93</v>
      </c>
    </row>
    <row r="85" spans="1:3" x14ac:dyDescent="0.2">
      <c r="A85" s="24">
        <v>84</v>
      </c>
      <c r="B85" s="18" t="s">
        <v>663</v>
      </c>
      <c r="C85" s="21">
        <v>94</v>
      </c>
    </row>
    <row r="86" spans="1:3" x14ac:dyDescent="0.2">
      <c r="A86" s="24">
        <v>85</v>
      </c>
      <c r="B86" s="18" t="s">
        <v>664</v>
      </c>
      <c r="C86" s="21">
        <v>95</v>
      </c>
    </row>
    <row r="87" spans="1:3" x14ac:dyDescent="0.2">
      <c r="A87" s="24">
        <v>86</v>
      </c>
      <c r="B87" s="18" t="s">
        <v>665</v>
      </c>
      <c r="C87" s="21">
        <v>96</v>
      </c>
    </row>
    <row r="88" spans="1:3" x14ac:dyDescent="0.2">
      <c r="A88" s="24">
        <v>87</v>
      </c>
      <c r="B88" s="18" t="s">
        <v>666</v>
      </c>
      <c r="C88" s="21">
        <v>97</v>
      </c>
    </row>
    <row r="89" spans="1:3" ht="25.5" x14ac:dyDescent="0.2">
      <c r="A89" s="24">
        <v>88</v>
      </c>
      <c r="B89" s="18" t="s">
        <v>667</v>
      </c>
      <c r="C89" s="21">
        <v>98</v>
      </c>
    </row>
    <row r="90" spans="1:3" x14ac:dyDescent="0.2">
      <c r="A90" s="24">
        <v>89</v>
      </c>
      <c r="B90" s="18" t="s">
        <v>668</v>
      </c>
      <c r="C90" s="21">
        <v>99</v>
      </c>
    </row>
  </sheetData>
  <phoneticPr fontId="5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topLeftCell="A3" workbookViewId="0">
      <selection activeCell="A2" sqref="A2:F394"/>
    </sheetView>
  </sheetViews>
  <sheetFormatPr defaultColWidth="9.140625" defaultRowHeight="14.25" x14ac:dyDescent="0.2"/>
  <cols>
    <col min="1" max="1" width="5.28515625" style="13" customWidth="1"/>
    <col min="2" max="2" width="23.85546875" style="13" bestFit="1" customWidth="1"/>
    <col min="3" max="3" width="6.28515625" style="13" customWidth="1"/>
    <col min="4" max="4" width="25.7109375" style="13" customWidth="1"/>
    <col min="5" max="5" width="23" style="13" customWidth="1"/>
    <col min="6" max="6" width="19.28515625" style="13" bestFit="1" customWidth="1"/>
    <col min="7" max="16384" width="9.140625" style="13"/>
  </cols>
  <sheetData>
    <row r="1" spans="1:6" s="10" customFormat="1" ht="26.45" customHeight="1" x14ac:dyDescent="0.2">
      <c r="A1" s="6">
        <v>1</v>
      </c>
      <c r="B1" s="7" t="s">
        <v>318</v>
      </c>
      <c r="C1" s="7"/>
      <c r="D1" s="8" t="s">
        <v>319</v>
      </c>
      <c r="E1" s="8" t="s">
        <v>320</v>
      </c>
      <c r="F1" s="9"/>
    </row>
    <row r="2" spans="1:6" s="10" customFormat="1" ht="12.75" x14ac:dyDescent="0.2">
      <c r="A2" s="11">
        <v>2</v>
      </c>
      <c r="B2" s="10" t="s">
        <v>321</v>
      </c>
      <c r="C2" s="10" t="s">
        <v>322</v>
      </c>
      <c r="D2" s="10" t="s">
        <v>323</v>
      </c>
      <c r="E2" s="12" t="s">
        <v>324</v>
      </c>
      <c r="F2" s="10" t="s">
        <v>325</v>
      </c>
    </row>
    <row r="3" spans="1:6" s="10" customFormat="1" ht="12.75" x14ac:dyDescent="0.2">
      <c r="A3" s="11">
        <v>3</v>
      </c>
      <c r="B3" s="10" t="s">
        <v>326</v>
      </c>
      <c r="C3" s="10" t="s">
        <v>327</v>
      </c>
      <c r="D3" s="10" t="s">
        <v>328</v>
      </c>
      <c r="E3" s="12" t="s">
        <v>329</v>
      </c>
      <c r="F3" s="12" t="s">
        <v>329</v>
      </c>
    </row>
    <row r="4" spans="1:6" s="10" customFormat="1" ht="12.75" x14ac:dyDescent="0.2">
      <c r="A4" s="11">
        <v>4</v>
      </c>
      <c r="B4" s="10" t="s">
        <v>330</v>
      </c>
      <c r="C4" s="10" t="s">
        <v>331</v>
      </c>
      <c r="D4" s="10" t="s">
        <v>332</v>
      </c>
      <c r="E4" s="12" t="s">
        <v>333</v>
      </c>
      <c r="F4" s="10" t="s">
        <v>325</v>
      </c>
    </row>
    <row r="5" spans="1:6" s="10" customFormat="1" ht="12.75" x14ac:dyDescent="0.2">
      <c r="A5" s="11">
        <v>5</v>
      </c>
      <c r="B5" s="10" t="s">
        <v>334</v>
      </c>
      <c r="C5" s="10" t="s">
        <v>335</v>
      </c>
      <c r="D5" s="10" t="s">
        <v>336</v>
      </c>
      <c r="E5" s="12" t="s">
        <v>329</v>
      </c>
      <c r="F5" s="12" t="s">
        <v>329</v>
      </c>
    </row>
    <row r="6" spans="1:6" s="10" customFormat="1" ht="12.75" x14ac:dyDescent="0.2">
      <c r="A6" s="11">
        <v>6</v>
      </c>
      <c r="B6" s="10" t="s">
        <v>337</v>
      </c>
      <c r="C6" s="10" t="s">
        <v>338</v>
      </c>
      <c r="D6" s="10" t="s">
        <v>332</v>
      </c>
      <c r="E6" s="12" t="s">
        <v>333</v>
      </c>
      <c r="F6" s="10" t="s">
        <v>325</v>
      </c>
    </row>
    <row r="7" spans="1:6" s="10" customFormat="1" ht="12.75" x14ac:dyDescent="0.2">
      <c r="A7" s="11">
        <v>7</v>
      </c>
      <c r="B7" s="10" t="s">
        <v>339</v>
      </c>
      <c r="C7" s="10" t="s">
        <v>340</v>
      </c>
      <c r="D7" s="10" t="s">
        <v>341</v>
      </c>
      <c r="E7" s="12" t="s">
        <v>342</v>
      </c>
      <c r="F7" s="10" t="s">
        <v>325</v>
      </c>
    </row>
    <row r="8" spans="1:6" s="10" customFormat="1" ht="12.75" x14ac:dyDescent="0.2">
      <c r="A8" s="11">
        <v>8</v>
      </c>
      <c r="B8" s="10" t="s">
        <v>343</v>
      </c>
      <c r="C8" s="10" t="s">
        <v>344</v>
      </c>
      <c r="D8" s="10" t="s">
        <v>345</v>
      </c>
      <c r="E8" s="12" t="s">
        <v>333</v>
      </c>
      <c r="F8" s="10" t="s">
        <v>325</v>
      </c>
    </row>
    <row r="9" spans="1:6" s="10" customFormat="1" ht="12.75" x14ac:dyDescent="0.2">
      <c r="A9" s="11">
        <v>9</v>
      </c>
      <c r="B9" s="10" t="s">
        <v>346</v>
      </c>
      <c r="C9" s="10" t="s">
        <v>347</v>
      </c>
      <c r="D9" s="10" t="s">
        <v>328</v>
      </c>
      <c r="E9" s="12" t="s">
        <v>329</v>
      </c>
      <c r="F9" s="12" t="s">
        <v>329</v>
      </c>
    </row>
    <row r="10" spans="1:6" s="10" customFormat="1" ht="12.75" x14ac:dyDescent="0.2">
      <c r="A10" s="11">
        <v>10</v>
      </c>
      <c r="B10" s="10" t="s">
        <v>348</v>
      </c>
      <c r="C10" s="10" t="s">
        <v>349</v>
      </c>
      <c r="D10" s="10" t="s">
        <v>350</v>
      </c>
      <c r="E10" s="12" t="s">
        <v>342</v>
      </c>
      <c r="F10" s="10" t="s">
        <v>325</v>
      </c>
    </row>
    <row r="11" spans="1:6" s="10" customFormat="1" ht="12.75" x14ac:dyDescent="0.2">
      <c r="A11" s="11">
        <v>11</v>
      </c>
      <c r="B11" s="10" t="s">
        <v>351</v>
      </c>
      <c r="C11" s="10" t="s">
        <v>352</v>
      </c>
      <c r="D11" s="10" t="s">
        <v>353</v>
      </c>
      <c r="E11" s="12" t="s">
        <v>342</v>
      </c>
      <c r="F11" s="10" t="s">
        <v>325</v>
      </c>
    </row>
    <row r="12" spans="1:6" s="10" customFormat="1" ht="12.75" x14ac:dyDescent="0.2">
      <c r="A12" s="11">
        <v>12</v>
      </c>
      <c r="B12" s="10" t="s">
        <v>354</v>
      </c>
      <c r="C12" s="10" t="s">
        <v>355</v>
      </c>
      <c r="D12" s="10" t="s">
        <v>356</v>
      </c>
      <c r="E12" s="12" t="s">
        <v>329</v>
      </c>
      <c r="F12" s="12" t="s">
        <v>329</v>
      </c>
    </row>
    <row r="13" spans="1:6" s="10" customFormat="1" ht="12.75" x14ac:dyDescent="0.2">
      <c r="A13" s="11">
        <v>13</v>
      </c>
      <c r="B13" s="10" t="s">
        <v>357</v>
      </c>
      <c r="C13" s="10" t="s">
        <v>358</v>
      </c>
      <c r="D13" s="10" t="s">
        <v>328</v>
      </c>
      <c r="E13" s="12" t="s">
        <v>329</v>
      </c>
      <c r="F13" s="12" t="s">
        <v>329</v>
      </c>
    </row>
    <row r="14" spans="1:6" s="10" customFormat="1" ht="12.75" x14ac:dyDescent="0.2">
      <c r="A14" s="11">
        <v>14</v>
      </c>
      <c r="B14" s="10" t="s">
        <v>359</v>
      </c>
      <c r="C14" s="10" t="s">
        <v>360</v>
      </c>
      <c r="D14" s="10" t="s">
        <v>361</v>
      </c>
      <c r="E14" s="12" t="s">
        <v>362</v>
      </c>
      <c r="F14" s="12" t="s">
        <v>362</v>
      </c>
    </row>
    <row r="15" spans="1:6" s="10" customFormat="1" ht="12.75" x14ac:dyDescent="0.2">
      <c r="A15" s="11">
        <v>15</v>
      </c>
      <c r="B15" s="10" t="s">
        <v>363</v>
      </c>
      <c r="C15" s="10" t="s">
        <v>364</v>
      </c>
      <c r="D15" s="10" t="s">
        <v>350</v>
      </c>
      <c r="E15" s="12" t="s">
        <v>342</v>
      </c>
      <c r="F15" s="10" t="s">
        <v>325</v>
      </c>
    </row>
    <row r="16" spans="1:6" s="10" customFormat="1" ht="12.75" x14ac:dyDescent="0.2">
      <c r="A16" s="11">
        <v>16</v>
      </c>
      <c r="B16" s="10" t="s">
        <v>365</v>
      </c>
      <c r="C16" s="10" t="s">
        <v>366</v>
      </c>
      <c r="D16" s="10" t="s">
        <v>367</v>
      </c>
      <c r="E16" s="12" t="s">
        <v>362</v>
      </c>
      <c r="F16" s="12" t="s">
        <v>362</v>
      </c>
    </row>
    <row r="17" spans="1:6" s="10" customFormat="1" ht="12.75" x14ac:dyDescent="0.2">
      <c r="A17" s="11">
        <v>17</v>
      </c>
      <c r="B17" s="10" t="s">
        <v>368</v>
      </c>
      <c r="C17" s="10" t="s">
        <v>369</v>
      </c>
      <c r="D17" s="10" t="s">
        <v>353</v>
      </c>
      <c r="E17" s="12" t="s">
        <v>342</v>
      </c>
      <c r="F17" s="10" t="s">
        <v>325</v>
      </c>
    </row>
    <row r="18" spans="1:6" s="10" customFormat="1" ht="12.75" x14ac:dyDescent="0.2">
      <c r="A18" s="11">
        <v>18</v>
      </c>
      <c r="B18" s="10" t="s">
        <v>370</v>
      </c>
      <c r="C18" s="10" t="s">
        <v>371</v>
      </c>
      <c r="D18" s="10" t="s">
        <v>356</v>
      </c>
      <c r="E18" s="12" t="s">
        <v>329</v>
      </c>
      <c r="F18" s="12" t="s">
        <v>329</v>
      </c>
    </row>
    <row r="19" spans="1:6" s="10" customFormat="1" ht="12.75" x14ac:dyDescent="0.2">
      <c r="A19" s="11">
        <v>19</v>
      </c>
      <c r="B19" s="10" t="s">
        <v>372</v>
      </c>
      <c r="C19" s="10" t="s">
        <v>373</v>
      </c>
      <c r="D19" s="10" t="s">
        <v>353</v>
      </c>
      <c r="E19" s="12" t="s">
        <v>342</v>
      </c>
      <c r="F19" s="10" t="s">
        <v>325</v>
      </c>
    </row>
    <row r="20" spans="1:6" s="10" customFormat="1" ht="12.75" x14ac:dyDescent="0.2">
      <c r="A20" s="11">
        <v>20</v>
      </c>
      <c r="B20" s="10" t="s">
        <v>374</v>
      </c>
      <c r="C20" s="10" t="s">
        <v>375</v>
      </c>
      <c r="D20" s="10" t="s">
        <v>376</v>
      </c>
      <c r="E20" s="12" t="s">
        <v>362</v>
      </c>
      <c r="F20" s="12" t="s">
        <v>362</v>
      </c>
    </row>
    <row r="21" spans="1:6" s="10" customFormat="1" ht="12.75" x14ac:dyDescent="0.2">
      <c r="A21" s="11">
        <v>21</v>
      </c>
      <c r="B21" s="10" t="s">
        <v>377</v>
      </c>
      <c r="C21" s="10" t="s">
        <v>378</v>
      </c>
      <c r="D21" s="10" t="s">
        <v>379</v>
      </c>
      <c r="E21" s="12" t="s">
        <v>324</v>
      </c>
      <c r="F21" s="10" t="s">
        <v>325</v>
      </c>
    </row>
    <row r="22" spans="1:6" s="10" customFormat="1" ht="12.75" x14ac:dyDescent="0.2">
      <c r="A22" s="11">
        <v>22</v>
      </c>
      <c r="B22" s="10" t="s">
        <v>380</v>
      </c>
      <c r="C22" s="10" t="s">
        <v>381</v>
      </c>
      <c r="D22" s="10" t="s">
        <v>382</v>
      </c>
      <c r="E22" s="12" t="s">
        <v>342</v>
      </c>
      <c r="F22" s="10" t="s">
        <v>325</v>
      </c>
    </row>
    <row r="23" spans="1:6" s="10" customFormat="1" ht="12.75" x14ac:dyDescent="0.2">
      <c r="A23" s="11">
        <v>23</v>
      </c>
      <c r="B23" s="10" t="s">
        <v>383</v>
      </c>
      <c r="C23" s="10" t="s">
        <v>384</v>
      </c>
      <c r="D23" s="10" t="s">
        <v>350</v>
      </c>
      <c r="E23" s="12" t="s">
        <v>342</v>
      </c>
      <c r="F23" s="10" t="s">
        <v>325</v>
      </c>
    </row>
    <row r="24" spans="1:6" s="10" customFormat="1" ht="12.75" x14ac:dyDescent="0.2">
      <c r="A24" s="11">
        <v>24</v>
      </c>
      <c r="B24" s="10" t="s">
        <v>385</v>
      </c>
      <c r="C24" s="10" t="s">
        <v>386</v>
      </c>
      <c r="D24" s="10" t="s">
        <v>341</v>
      </c>
      <c r="E24" s="12" t="s">
        <v>342</v>
      </c>
      <c r="F24" s="10" t="s">
        <v>325</v>
      </c>
    </row>
    <row r="25" spans="1:6" s="10" customFormat="1" ht="12.75" x14ac:dyDescent="0.2">
      <c r="A25" s="11">
        <v>25</v>
      </c>
      <c r="B25" s="10" t="s">
        <v>387</v>
      </c>
      <c r="C25" s="10" t="s">
        <v>388</v>
      </c>
      <c r="D25" s="10" t="s">
        <v>323</v>
      </c>
      <c r="E25" s="12" t="s">
        <v>324</v>
      </c>
      <c r="F25" s="10" t="s">
        <v>325</v>
      </c>
    </row>
    <row r="26" spans="1:6" s="10" customFormat="1" ht="12.75" x14ac:dyDescent="0.2">
      <c r="A26" s="11">
        <v>26</v>
      </c>
      <c r="B26" s="10" t="s">
        <v>389</v>
      </c>
      <c r="C26" s="10" t="s">
        <v>390</v>
      </c>
      <c r="D26" s="10" t="s">
        <v>328</v>
      </c>
      <c r="E26" s="12" t="s">
        <v>329</v>
      </c>
      <c r="F26" s="12" t="s">
        <v>329</v>
      </c>
    </row>
    <row r="27" spans="1:6" s="10" customFormat="1" ht="12.75" x14ac:dyDescent="0.2">
      <c r="A27" s="11">
        <v>27</v>
      </c>
      <c r="B27" s="10" t="s">
        <v>391</v>
      </c>
      <c r="C27" s="10" t="s">
        <v>392</v>
      </c>
      <c r="D27" s="10" t="s">
        <v>356</v>
      </c>
      <c r="E27" s="12" t="s">
        <v>329</v>
      </c>
      <c r="F27" s="12" t="s">
        <v>329</v>
      </c>
    </row>
    <row r="28" spans="1:6" s="10" customFormat="1" ht="12.75" x14ac:dyDescent="0.2">
      <c r="A28" s="11">
        <v>28</v>
      </c>
      <c r="B28" s="10" t="s">
        <v>393</v>
      </c>
      <c r="C28" s="10" t="s">
        <v>394</v>
      </c>
      <c r="D28" s="10" t="s">
        <v>356</v>
      </c>
      <c r="E28" s="12" t="s">
        <v>329</v>
      </c>
      <c r="F28" s="12" t="s">
        <v>329</v>
      </c>
    </row>
    <row r="29" spans="1:6" s="10" customFormat="1" ht="12.75" x14ac:dyDescent="0.2">
      <c r="A29" s="11">
        <v>29</v>
      </c>
      <c r="B29" s="10" t="s">
        <v>395</v>
      </c>
      <c r="C29" s="10" t="s">
        <v>396</v>
      </c>
      <c r="D29" s="10" t="s">
        <v>397</v>
      </c>
      <c r="E29" s="12" t="s">
        <v>342</v>
      </c>
      <c r="F29" s="10" t="s">
        <v>325</v>
      </c>
    </row>
    <row r="30" spans="1:6" s="10" customFormat="1" ht="12.75" x14ac:dyDescent="0.2">
      <c r="A30" s="11">
        <v>30</v>
      </c>
      <c r="B30" s="10" t="s">
        <v>398</v>
      </c>
      <c r="C30" s="10" t="s">
        <v>399</v>
      </c>
      <c r="D30" s="10" t="s">
        <v>323</v>
      </c>
      <c r="E30" s="12" t="s">
        <v>324</v>
      </c>
      <c r="F30" s="10" t="s">
        <v>325</v>
      </c>
    </row>
    <row r="31" spans="1:6" s="10" customFormat="1" ht="12.75" x14ac:dyDescent="0.2">
      <c r="A31" s="11">
        <v>31</v>
      </c>
      <c r="B31" s="10" t="s">
        <v>400</v>
      </c>
      <c r="C31" s="10" t="s">
        <v>401</v>
      </c>
      <c r="D31" s="10" t="s">
        <v>397</v>
      </c>
      <c r="E31" s="12" t="s">
        <v>342</v>
      </c>
      <c r="F31" s="10" t="s">
        <v>325</v>
      </c>
    </row>
    <row r="32" spans="1:6" s="10" customFormat="1" ht="12.75" x14ac:dyDescent="0.2">
      <c r="A32" s="11">
        <v>32</v>
      </c>
      <c r="B32" s="10" t="s">
        <v>402</v>
      </c>
      <c r="C32" s="10" t="s">
        <v>403</v>
      </c>
      <c r="D32" s="10" t="s">
        <v>323</v>
      </c>
      <c r="E32" s="12" t="s">
        <v>324</v>
      </c>
      <c r="F32" s="10" t="s">
        <v>325</v>
      </c>
    </row>
    <row r="33" spans="1:6" s="10" customFormat="1" ht="12.75" x14ac:dyDescent="0.2">
      <c r="A33" s="11">
        <v>33</v>
      </c>
      <c r="B33" s="10" t="s">
        <v>404</v>
      </c>
      <c r="C33" s="10" t="s">
        <v>405</v>
      </c>
      <c r="D33" s="10" t="s">
        <v>367</v>
      </c>
      <c r="E33" s="12" t="s">
        <v>362</v>
      </c>
      <c r="F33" s="12" t="s">
        <v>362</v>
      </c>
    </row>
    <row r="34" spans="1:6" s="10" customFormat="1" ht="12.75" x14ac:dyDescent="0.2">
      <c r="A34" s="11">
        <v>34</v>
      </c>
      <c r="B34" s="10" t="s">
        <v>406</v>
      </c>
      <c r="C34" s="10" t="s">
        <v>407</v>
      </c>
      <c r="D34" s="10" t="s">
        <v>367</v>
      </c>
      <c r="E34" s="12" t="s">
        <v>362</v>
      </c>
      <c r="F34" s="12" t="s">
        <v>362</v>
      </c>
    </row>
    <row r="35" spans="1:6" s="10" customFormat="1" ht="12.75" x14ac:dyDescent="0.2">
      <c r="A35" s="11">
        <v>35</v>
      </c>
      <c r="B35" s="10" t="s">
        <v>408</v>
      </c>
      <c r="C35" s="10" t="s">
        <v>409</v>
      </c>
      <c r="D35" s="10" t="s">
        <v>353</v>
      </c>
      <c r="E35" s="12" t="s">
        <v>342</v>
      </c>
      <c r="F35" s="10" t="s">
        <v>325</v>
      </c>
    </row>
    <row r="36" spans="1:6" s="10" customFormat="1" ht="12.75" x14ac:dyDescent="0.2">
      <c r="A36" s="11">
        <v>36</v>
      </c>
      <c r="B36" s="10" t="s">
        <v>410</v>
      </c>
      <c r="C36" s="10" t="s">
        <v>411</v>
      </c>
      <c r="D36" s="10" t="s">
        <v>345</v>
      </c>
      <c r="E36" s="12" t="s">
        <v>333</v>
      </c>
      <c r="F36" s="10" t="s">
        <v>325</v>
      </c>
    </row>
    <row r="37" spans="1:6" s="10" customFormat="1" ht="12.75" x14ac:dyDescent="0.2">
      <c r="A37" s="11">
        <v>37</v>
      </c>
      <c r="B37" s="10" t="s">
        <v>412</v>
      </c>
      <c r="C37" s="10" t="s">
        <v>413</v>
      </c>
      <c r="D37" s="10" t="s">
        <v>332</v>
      </c>
      <c r="E37" s="12" t="s">
        <v>333</v>
      </c>
      <c r="F37" s="10" t="s">
        <v>325</v>
      </c>
    </row>
    <row r="38" spans="1:6" s="10" customFormat="1" ht="12.75" x14ac:dyDescent="0.2">
      <c r="A38" s="11">
        <v>38</v>
      </c>
      <c r="B38" s="10" t="s">
        <v>414</v>
      </c>
      <c r="C38" s="10" t="s">
        <v>415</v>
      </c>
      <c r="D38" s="10" t="s">
        <v>416</v>
      </c>
      <c r="E38" s="12" t="s">
        <v>333</v>
      </c>
      <c r="F38" s="10" t="s">
        <v>325</v>
      </c>
    </row>
    <row r="39" spans="1:6" s="10" customFormat="1" ht="12.75" x14ac:dyDescent="0.2">
      <c r="A39" s="11">
        <v>39</v>
      </c>
      <c r="B39" s="10" t="s">
        <v>417</v>
      </c>
      <c r="C39" s="10" t="s">
        <v>418</v>
      </c>
      <c r="D39" s="10" t="s">
        <v>419</v>
      </c>
      <c r="E39" s="12" t="s">
        <v>329</v>
      </c>
      <c r="F39" s="12" t="s">
        <v>329</v>
      </c>
    </row>
    <row r="40" spans="1:6" s="10" customFormat="1" ht="12.75" x14ac:dyDescent="0.2">
      <c r="A40" s="11">
        <v>40</v>
      </c>
      <c r="B40" s="10" t="s">
        <v>420</v>
      </c>
      <c r="C40" s="10" t="s">
        <v>421</v>
      </c>
      <c r="D40" s="10" t="s">
        <v>422</v>
      </c>
      <c r="E40" s="12" t="s">
        <v>362</v>
      </c>
      <c r="F40" s="12" t="s">
        <v>362</v>
      </c>
    </row>
    <row r="41" spans="1:6" s="10" customFormat="1" ht="12.75" x14ac:dyDescent="0.2">
      <c r="A41" s="11">
        <v>41</v>
      </c>
      <c r="B41" s="10" t="s">
        <v>423</v>
      </c>
      <c r="C41" s="10" t="s">
        <v>424</v>
      </c>
      <c r="D41" s="10" t="s">
        <v>345</v>
      </c>
      <c r="E41" s="12" t="s">
        <v>333</v>
      </c>
      <c r="F41" s="10" t="s">
        <v>325</v>
      </c>
    </row>
    <row r="42" spans="1:6" s="10" customFormat="1" ht="12.75" x14ac:dyDescent="0.2">
      <c r="A42" s="11">
        <v>42</v>
      </c>
      <c r="B42" s="10" t="s">
        <v>425</v>
      </c>
      <c r="C42" s="10" t="s">
        <v>426</v>
      </c>
      <c r="D42" s="10" t="s">
        <v>419</v>
      </c>
      <c r="E42" s="12" t="s">
        <v>329</v>
      </c>
      <c r="F42" s="12" t="s">
        <v>329</v>
      </c>
    </row>
    <row r="43" spans="1:6" s="10" customFormat="1" ht="12.75" x14ac:dyDescent="0.2">
      <c r="A43" s="11">
        <v>43</v>
      </c>
      <c r="B43" s="10" t="s">
        <v>427</v>
      </c>
      <c r="C43" s="10" t="s">
        <v>428</v>
      </c>
      <c r="D43" s="10" t="s">
        <v>382</v>
      </c>
      <c r="E43" s="12" t="s">
        <v>342</v>
      </c>
      <c r="F43" s="10" t="s">
        <v>325</v>
      </c>
    </row>
    <row r="44" spans="1:6" s="10" customFormat="1" ht="12.75" x14ac:dyDescent="0.2">
      <c r="A44" s="11">
        <v>44</v>
      </c>
      <c r="B44" s="10" t="s">
        <v>429</v>
      </c>
      <c r="C44" s="10" t="s">
        <v>430</v>
      </c>
      <c r="D44" s="10" t="s">
        <v>397</v>
      </c>
      <c r="E44" s="12" t="s">
        <v>342</v>
      </c>
      <c r="F44" s="10" t="s">
        <v>325</v>
      </c>
    </row>
    <row r="45" spans="1:6" s="10" customFormat="1" ht="12.75" x14ac:dyDescent="0.2">
      <c r="A45" s="11">
        <v>45</v>
      </c>
      <c r="B45" s="10" t="s">
        <v>431</v>
      </c>
      <c r="C45" s="10" t="s">
        <v>432</v>
      </c>
      <c r="D45" s="10" t="s">
        <v>356</v>
      </c>
      <c r="E45" s="12" t="s">
        <v>329</v>
      </c>
      <c r="F45" s="12" t="s">
        <v>329</v>
      </c>
    </row>
    <row r="46" spans="1:6" s="10" customFormat="1" ht="12.75" x14ac:dyDescent="0.2">
      <c r="A46" s="11">
        <v>46</v>
      </c>
      <c r="B46" s="10" t="s">
        <v>433</v>
      </c>
      <c r="C46" s="10" t="s">
        <v>434</v>
      </c>
      <c r="D46" s="10" t="s">
        <v>353</v>
      </c>
      <c r="E46" s="12" t="s">
        <v>342</v>
      </c>
      <c r="F46" s="10" t="s">
        <v>325</v>
      </c>
    </row>
    <row r="47" spans="1:6" s="10" customFormat="1" ht="12.75" x14ac:dyDescent="0.2">
      <c r="A47" s="11">
        <v>47</v>
      </c>
      <c r="B47" s="10" t="s">
        <v>435</v>
      </c>
      <c r="C47" s="10" t="s">
        <v>436</v>
      </c>
      <c r="D47" s="10" t="s">
        <v>345</v>
      </c>
      <c r="E47" s="12" t="s">
        <v>333</v>
      </c>
      <c r="F47" s="10" t="s">
        <v>325</v>
      </c>
    </row>
    <row r="48" spans="1:6" s="10" customFormat="1" ht="12.75" x14ac:dyDescent="0.2">
      <c r="A48" s="11">
        <v>48</v>
      </c>
      <c r="B48" s="10" t="s">
        <v>437</v>
      </c>
      <c r="C48" s="10" t="s">
        <v>438</v>
      </c>
      <c r="D48" s="10" t="s">
        <v>356</v>
      </c>
      <c r="E48" s="12" t="s">
        <v>329</v>
      </c>
      <c r="F48" s="12" t="s">
        <v>329</v>
      </c>
    </row>
    <row r="49" spans="1:11" s="10" customFormat="1" ht="12.75" x14ac:dyDescent="0.2">
      <c r="A49" s="11">
        <v>49</v>
      </c>
      <c r="B49" s="10" t="s">
        <v>439</v>
      </c>
      <c r="C49" s="10" t="s">
        <v>440</v>
      </c>
      <c r="D49" s="10" t="s">
        <v>416</v>
      </c>
      <c r="E49" s="12" t="s">
        <v>333</v>
      </c>
      <c r="F49" s="10" t="s">
        <v>325</v>
      </c>
    </row>
    <row r="50" spans="1:11" s="10" customFormat="1" ht="12.75" x14ac:dyDescent="0.2">
      <c r="A50" s="11">
        <v>50</v>
      </c>
      <c r="B50" s="10" t="s">
        <v>441</v>
      </c>
      <c r="C50" s="10" t="s">
        <v>442</v>
      </c>
      <c r="D50" s="10" t="s">
        <v>345</v>
      </c>
      <c r="E50" s="12" t="s">
        <v>333</v>
      </c>
      <c r="F50" s="10" t="s">
        <v>325</v>
      </c>
    </row>
    <row r="51" spans="1:11" s="10" customFormat="1" ht="12.75" x14ac:dyDescent="0.2">
      <c r="A51" s="11">
        <v>51</v>
      </c>
      <c r="B51" s="10" t="s">
        <v>443</v>
      </c>
      <c r="C51" s="10" t="s">
        <v>444</v>
      </c>
      <c r="D51" s="10" t="s">
        <v>356</v>
      </c>
      <c r="E51" s="12" t="s">
        <v>329</v>
      </c>
      <c r="F51" s="12" t="s">
        <v>329</v>
      </c>
    </row>
    <row r="52" spans="1:11" s="10" customFormat="1" ht="12.75" x14ac:dyDescent="0.2">
      <c r="A52" s="11">
        <v>52</v>
      </c>
      <c r="B52" s="10" t="s">
        <v>445</v>
      </c>
      <c r="C52" s="10" t="s">
        <v>446</v>
      </c>
      <c r="D52" s="10" t="s">
        <v>332</v>
      </c>
      <c r="E52" s="12" t="s">
        <v>333</v>
      </c>
      <c r="F52" s="10" t="s">
        <v>325</v>
      </c>
    </row>
    <row r="53" spans="1:11" s="10" customFormat="1" ht="12.75" x14ac:dyDescent="0.2">
      <c r="A53" s="11">
        <v>53</v>
      </c>
      <c r="B53" s="10" t="s">
        <v>447</v>
      </c>
      <c r="C53" s="10" t="s">
        <v>448</v>
      </c>
      <c r="D53" s="10" t="s">
        <v>323</v>
      </c>
      <c r="E53" s="12" t="s">
        <v>324</v>
      </c>
      <c r="F53" s="10" t="s">
        <v>325</v>
      </c>
    </row>
    <row r="54" spans="1:11" s="10" customFormat="1" ht="12.75" x14ac:dyDescent="0.2">
      <c r="A54" s="11">
        <v>54</v>
      </c>
      <c r="B54" s="10" t="s">
        <v>449</v>
      </c>
      <c r="C54" s="10" t="s">
        <v>450</v>
      </c>
      <c r="D54" s="10" t="s">
        <v>356</v>
      </c>
      <c r="E54" s="12" t="s">
        <v>329</v>
      </c>
      <c r="F54" s="12" t="s">
        <v>329</v>
      </c>
    </row>
    <row r="55" spans="1:11" s="10" customFormat="1" ht="12.75" x14ac:dyDescent="0.2">
      <c r="A55" s="11">
        <v>55</v>
      </c>
      <c r="B55" s="10" t="s">
        <v>451</v>
      </c>
      <c r="C55" s="10" t="s">
        <v>452</v>
      </c>
      <c r="D55" s="10" t="s">
        <v>356</v>
      </c>
      <c r="E55" s="12" t="s">
        <v>329</v>
      </c>
      <c r="F55" s="12" t="s">
        <v>329</v>
      </c>
    </row>
    <row r="56" spans="1:11" s="10" customFormat="1" ht="12.75" x14ac:dyDescent="0.2">
      <c r="A56" s="11">
        <v>56</v>
      </c>
      <c r="B56" s="10" t="s">
        <v>453</v>
      </c>
      <c r="C56" s="10" t="s">
        <v>454</v>
      </c>
      <c r="D56" s="10" t="s">
        <v>367</v>
      </c>
      <c r="E56" s="12" t="s">
        <v>362</v>
      </c>
      <c r="F56" s="12" t="s">
        <v>362</v>
      </c>
    </row>
    <row r="57" spans="1:11" s="10" customFormat="1" ht="12.75" x14ac:dyDescent="0.2">
      <c r="A57" s="11">
        <v>57</v>
      </c>
      <c r="B57" s="10" t="s">
        <v>455</v>
      </c>
      <c r="C57" s="10" t="s">
        <v>456</v>
      </c>
      <c r="D57" s="10" t="s">
        <v>345</v>
      </c>
      <c r="E57" s="12" t="s">
        <v>333</v>
      </c>
      <c r="F57" s="10" t="s">
        <v>325</v>
      </c>
    </row>
    <row r="58" spans="1:11" s="10" customFormat="1" ht="12.75" x14ac:dyDescent="0.2">
      <c r="A58" s="11">
        <v>58</v>
      </c>
      <c r="B58" s="10" t="s">
        <v>457</v>
      </c>
      <c r="C58" s="10" t="s">
        <v>458</v>
      </c>
      <c r="D58" s="10" t="s">
        <v>493</v>
      </c>
      <c r="E58" s="12" t="s">
        <v>342</v>
      </c>
      <c r="F58" s="10" t="s">
        <v>325</v>
      </c>
      <c r="G58" s="12"/>
      <c r="I58" s="12"/>
      <c r="K58" s="12"/>
    </row>
    <row r="59" spans="1:11" s="10" customFormat="1" ht="12.75" x14ac:dyDescent="0.2">
      <c r="A59" s="11">
        <v>59</v>
      </c>
      <c r="B59" s="10" t="s">
        <v>459</v>
      </c>
      <c r="C59" s="10" t="s">
        <v>460</v>
      </c>
      <c r="D59" s="10" t="s">
        <v>350</v>
      </c>
      <c r="E59" s="12" t="s">
        <v>342</v>
      </c>
      <c r="F59" s="10" t="s">
        <v>325</v>
      </c>
    </row>
    <row r="60" spans="1:11" s="10" customFormat="1" ht="12.75" x14ac:dyDescent="0.2">
      <c r="A60" s="11">
        <v>60</v>
      </c>
      <c r="B60" s="10" t="s">
        <v>461</v>
      </c>
      <c r="C60" s="10" t="s">
        <v>75</v>
      </c>
      <c r="D60" s="10" t="s">
        <v>328</v>
      </c>
      <c r="E60" s="12" t="s">
        <v>329</v>
      </c>
      <c r="F60" s="12" t="s">
        <v>329</v>
      </c>
    </row>
    <row r="61" spans="1:11" s="10" customFormat="1" ht="12.75" x14ac:dyDescent="0.2">
      <c r="A61" s="11">
        <v>61</v>
      </c>
      <c r="B61" s="10" t="s">
        <v>462</v>
      </c>
      <c r="C61" s="10" t="s">
        <v>463</v>
      </c>
      <c r="D61" s="10" t="s">
        <v>379</v>
      </c>
      <c r="E61" s="12" t="s">
        <v>324</v>
      </c>
      <c r="F61" s="10" t="s">
        <v>325</v>
      </c>
    </row>
    <row r="62" spans="1:11" s="10" customFormat="1" ht="12.75" x14ac:dyDescent="0.2">
      <c r="A62" s="11">
        <v>62</v>
      </c>
      <c r="B62" s="10" t="s">
        <v>464</v>
      </c>
      <c r="C62" s="10" t="s">
        <v>465</v>
      </c>
      <c r="D62" s="10" t="s">
        <v>379</v>
      </c>
      <c r="E62" s="12" t="s">
        <v>324</v>
      </c>
      <c r="F62" s="10" t="s">
        <v>325</v>
      </c>
    </row>
    <row r="63" spans="1:11" s="10" customFormat="1" ht="12.75" x14ac:dyDescent="0.2">
      <c r="A63" s="11">
        <v>63</v>
      </c>
      <c r="B63" s="10" t="s">
        <v>466</v>
      </c>
      <c r="C63" s="10" t="s">
        <v>467</v>
      </c>
      <c r="D63" s="10" t="s">
        <v>323</v>
      </c>
      <c r="E63" s="12" t="s">
        <v>324</v>
      </c>
      <c r="F63" s="10" t="s">
        <v>325</v>
      </c>
    </row>
    <row r="64" spans="1:11" s="10" customFormat="1" ht="12.75" x14ac:dyDescent="0.2">
      <c r="A64" s="11">
        <v>64</v>
      </c>
      <c r="B64" s="10" t="s">
        <v>468</v>
      </c>
      <c r="C64" s="10" t="s">
        <v>469</v>
      </c>
      <c r="D64" s="10" t="s">
        <v>367</v>
      </c>
      <c r="E64" s="12" t="s">
        <v>362</v>
      </c>
      <c r="F64" s="12" t="s">
        <v>362</v>
      </c>
    </row>
    <row r="65" spans="1:6" s="10" customFormat="1" ht="12.75" x14ac:dyDescent="0.2">
      <c r="A65" s="11">
        <v>65</v>
      </c>
      <c r="B65" s="10" t="s">
        <v>470</v>
      </c>
      <c r="C65" s="10" t="s">
        <v>471</v>
      </c>
      <c r="D65" s="10" t="s">
        <v>361</v>
      </c>
      <c r="E65" s="12" t="s">
        <v>362</v>
      </c>
      <c r="F65" s="12" t="s">
        <v>362</v>
      </c>
    </row>
    <row r="66" spans="1:6" s="10" customFormat="1" ht="12.75" x14ac:dyDescent="0.2">
      <c r="A66" s="11">
        <v>66</v>
      </c>
      <c r="B66" s="10" t="s">
        <v>472</v>
      </c>
      <c r="C66" s="10" t="s">
        <v>473</v>
      </c>
      <c r="D66" s="10" t="s">
        <v>341</v>
      </c>
      <c r="E66" s="12" t="s">
        <v>342</v>
      </c>
      <c r="F66" s="10" t="s">
        <v>325</v>
      </c>
    </row>
    <row r="67" spans="1:6" s="10" customFormat="1" ht="12.75" x14ac:dyDescent="0.2">
      <c r="A67" s="11">
        <v>67</v>
      </c>
      <c r="B67" s="10" t="s">
        <v>474</v>
      </c>
      <c r="C67" s="10" t="s">
        <v>475</v>
      </c>
      <c r="D67" s="10" t="s">
        <v>476</v>
      </c>
      <c r="E67" s="12" t="s">
        <v>333</v>
      </c>
      <c r="F67" s="10" t="s">
        <v>325</v>
      </c>
    </row>
    <row r="68" spans="1:6" s="10" customFormat="1" ht="12.75" x14ac:dyDescent="0.2">
      <c r="A68" s="11">
        <v>68</v>
      </c>
      <c r="B68" s="10" t="s">
        <v>477</v>
      </c>
      <c r="C68" s="10" t="s">
        <v>478</v>
      </c>
      <c r="D68" s="10" t="s">
        <v>345</v>
      </c>
      <c r="E68" s="12" t="s">
        <v>333</v>
      </c>
      <c r="F68" s="10" t="s">
        <v>325</v>
      </c>
    </row>
    <row r="69" spans="1:6" s="10" customFormat="1" ht="12.75" x14ac:dyDescent="0.2">
      <c r="A69" s="11">
        <v>69</v>
      </c>
      <c r="B69" s="10" t="s">
        <v>479</v>
      </c>
      <c r="C69" s="10" t="s">
        <v>480</v>
      </c>
      <c r="D69" s="10" t="s">
        <v>422</v>
      </c>
      <c r="E69" s="12" t="s">
        <v>362</v>
      </c>
      <c r="F69" s="12" t="s">
        <v>362</v>
      </c>
    </row>
    <row r="70" spans="1:6" s="10" customFormat="1" ht="12.75" x14ac:dyDescent="0.2">
      <c r="A70" s="11">
        <v>70</v>
      </c>
      <c r="B70" s="10" t="s">
        <v>481</v>
      </c>
      <c r="C70" s="10" t="s">
        <v>482</v>
      </c>
      <c r="D70" s="10" t="s">
        <v>345</v>
      </c>
      <c r="E70" s="12" t="s">
        <v>333</v>
      </c>
      <c r="F70" s="10" t="s">
        <v>325</v>
      </c>
    </row>
    <row r="71" spans="1:6" s="10" customFormat="1" ht="12.75" x14ac:dyDescent="0.2">
      <c r="A71" s="11">
        <v>71</v>
      </c>
      <c r="B71" s="10" t="s">
        <v>483</v>
      </c>
      <c r="C71" s="10" t="s">
        <v>484</v>
      </c>
      <c r="D71" s="10" t="s">
        <v>367</v>
      </c>
      <c r="E71" s="12" t="s">
        <v>362</v>
      </c>
      <c r="F71" s="12" t="s">
        <v>362</v>
      </c>
    </row>
    <row r="72" spans="1:6" s="10" customFormat="1" ht="12.75" x14ac:dyDescent="0.2">
      <c r="A72" s="11">
        <v>72</v>
      </c>
      <c r="B72" s="10" t="s">
        <v>485</v>
      </c>
      <c r="C72" s="10" t="s">
        <v>486</v>
      </c>
      <c r="D72" s="10" t="s">
        <v>345</v>
      </c>
      <c r="E72" s="12" t="s">
        <v>333</v>
      </c>
      <c r="F72" s="10" t="s">
        <v>325</v>
      </c>
    </row>
    <row r="73" spans="1:6" s="10" customFormat="1" ht="12.75" x14ac:dyDescent="0.2">
      <c r="A73" s="11">
        <v>73</v>
      </c>
      <c r="B73" s="10" t="s">
        <v>487</v>
      </c>
      <c r="C73" s="10" t="s">
        <v>488</v>
      </c>
      <c r="D73" s="10" t="s">
        <v>332</v>
      </c>
      <c r="E73" s="12" t="s">
        <v>333</v>
      </c>
      <c r="F73" s="10" t="s">
        <v>325</v>
      </c>
    </row>
    <row r="74" spans="1:6" s="10" customFormat="1" ht="12.75" x14ac:dyDescent="0.2">
      <c r="A74" s="11">
        <v>74</v>
      </c>
      <c r="B74" s="10" t="s">
        <v>489</v>
      </c>
      <c r="C74" s="10" t="s">
        <v>490</v>
      </c>
      <c r="D74" s="10" t="s">
        <v>356</v>
      </c>
      <c r="E74" s="12" t="s">
        <v>329</v>
      </c>
      <c r="F74" s="12" t="s">
        <v>329</v>
      </c>
    </row>
    <row r="75" spans="1:6" s="10" customFormat="1" ht="12.75" x14ac:dyDescent="0.2">
      <c r="A75" s="11">
        <v>75</v>
      </c>
      <c r="B75" s="10" t="s">
        <v>491</v>
      </c>
      <c r="C75" s="10" t="s">
        <v>492</v>
      </c>
      <c r="D75" s="10" t="s">
        <v>493</v>
      </c>
      <c r="E75" s="12" t="s">
        <v>342</v>
      </c>
      <c r="F75" s="10" t="s">
        <v>325</v>
      </c>
    </row>
    <row r="76" spans="1:6" s="10" customFormat="1" ht="12.75" x14ac:dyDescent="0.2">
      <c r="A76" s="11">
        <v>76</v>
      </c>
      <c r="B76" s="10" t="s">
        <v>494</v>
      </c>
      <c r="C76" s="10" t="s">
        <v>495</v>
      </c>
      <c r="D76" s="10" t="s">
        <v>367</v>
      </c>
      <c r="E76" s="12" t="s">
        <v>362</v>
      </c>
      <c r="F76" s="12" t="s">
        <v>362</v>
      </c>
    </row>
    <row r="77" spans="1:6" s="10" customFormat="1" ht="12.75" x14ac:dyDescent="0.2">
      <c r="A77" s="11">
        <v>77</v>
      </c>
      <c r="B77" s="10" t="s">
        <v>496</v>
      </c>
      <c r="C77" s="10" t="s">
        <v>497</v>
      </c>
      <c r="D77" s="10" t="s">
        <v>397</v>
      </c>
      <c r="E77" s="12" t="s">
        <v>342</v>
      </c>
      <c r="F77" s="10" t="s">
        <v>325</v>
      </c>
    </row>
    <row r="78" spans="1:6" s="10" customFormat="1" ht="12.75" x14ac:dyDescent="0.2">
      <c r="A78" s="11">
        <v>78</v>
      </c>
      <c r="B78" s="10" t="s">
        <v>498</v>
      </c>
      <c r="C78" s="10" t="s">
        <v>499</v>
      </c>
      <c r="D78" s="10" t="s">
        <v>367</v>
      </c>
      <c r="E78" s="12" t="s">
        <v>362</v>
      </c>
      <c r="F78" s="12" t="s">
        <v>362</v>
      </c>
    </row>
    <row r="79" spans="1:6" s="10" customFormat="1" ht="12.75" x14ac:dyDescent="0.2">
      <c r="A79" s="11">
        <v>79</v>
      </c>
      <c r="B79" s="10" t="s">
        <v>500</v>
      </c>
      <c r="C79" s="10" t="s">
        <v>501</v>
      </c>
      <c r="D79" s="10" t="s">
        <v>323</v>
      </c>
      <c r="E79" s="12" t="s">
        <v>324</v>
      </c>
      <c r="F79" s="10" t="s">
        <v>325</v>
      </c>
    </row>
    <row r="80" spans="1:6" s="10" customFormat="1" ht="12.75" x14ac:dyDescent="0.2">
      <c r="A80" s="11">
        <v>80</v>
      </c>
      <c r="B80" s="10" t="s">
        <v>502</v>
      </c>
      <c r="C80" s="10" t="s">
        <v>503</v>
      </c>
      <c r="D80" s="10" t="s">
        <v>416</v>
      </c>
      <c r="E80" s="12" t="s">
        <v>333</v>
      </c>
      <c r="F80" s="10" t="s">
        <v>325</v>
      </c>
    </row>
    <row r="81" spans="1:6" s="10" customFormat="1" ht="12.75" x14ac:dyDescent="0.2">
      <c r="A81" s="11">
        <v>81</v>
      </c>
      <c r="B81" s="10" t="s">
        <v>504</v>
      </c>
      <c r="C81" s="10" t="s">
        <v>505</v>
      </c>
      <c r="D81" s="10" t="s">
        <v>416</v>
      </c>
      <c r="E81" s="12" t="s">
        <v>333</v>
      </c>
      <c r="F81" s="10" t="s">
        <v>325</v>
      </c>
    </row>
    <row r="82" spans="1:6" s="10" customFormat="1" ht="12.75" x14ac:dyDescent="0.2">
      <c r="A82" s="11">
        <v>82</v>
      </c>
      <c r="B82" s="10" t="s">
        <v>506</v>
      </c>
      <c r="C82" s="10" t="s">
        <v>507</v>
      </c>
      <c r="D82" s="10" t="s">
        <v>367</v>
      </c>
      <c r="E82" s="12" t="s">
        <v>362</v>
      </c>
      <c r="F82" s="12" t="s">
        <v>362</v>
      </c>
    </row>
    <row r="83" spans="1:6" s="10" customFormat="1" ht="12.75" x14ac:dyDescent="0.2">
      <c r="A83" s="11">
        <v>83</v>
      </c>
      <c r="B83" s="10" t="s">
        <v>508</v>
      </c>
      <c r="C83" s="10" t="s">
        <v>509</v>
      </c>
      <c r="D83" s="10" t="s">
        <v>361</v>
      </c>
      <c r="E83" s="12" t="s">
        <v>362</v>
      </c>
      <c r="F83" s="12" t="s">
        <v>362</v>
      </c>
    </row>
    <row r="84" spans="1:6" s="10" customFormat="1" ht="12.75" x14ac:dyDescent="0.2">
      <c r="A84" s="11">
        <v>84</v>
      </c>
      <c r="B84" s="10" t="s">
        <v>510</v>
      </c>
      <c r="C84" s="10" t="s">
        <v>511</v>
      </c>
      <c r="D84" s="10" t="s">
        <v>350</v>
      </c>
      <c r="E84" s="12" t="s">
        <v>342</v>
      </c>
      <c r="F84" s="10" t="s">
        <v>325</v>
      </c>
    </row>
    <row r="85" spans="1:6" s="10" customFormat="1" ht="12.75" x14ac:dyDescent="0.2">
      <c r="A85" s="11">
        <v>85</v>
      </c>
      <c r="B85" s="10" t="s">
        <v>512</v>
      </c>
      <c r="C85" s="10" t="s">
        <v>513</v>
      </c>
      <c r="D85" s="10" t="s">
        <v>345</v>
      </c>
      <c r="E85" s="12" t="s">
        <v>333</v>
      </c>
      <c r="F85" s="10" t="s">
        <v>325</v>
      </c>
    </row>
    <row r="86" spans="1:6" s="10" customFormat="1" ht="12.75" x14ac:dyDescent="0.2">
      <c r="A86" s="11">
        <v>86</v>
      </c>
      <c r="B86" s="10" t="s">
        <v>514</v>
      </c>
      <c r="C86" s="10" t="s">
        <v>515</v>
      </c>
      <c r="D86" s="10" t="s">
        <v>356</v>
      </c>
      <c r="E86" s="12" t="s">
        <v>329</v>
      </c>
      <c r="F86" s="12" t="s">
        <v>329</v>
      </c>
    </row>
    <row r="87" spans="1:6" s="10" customFormat="1" ht="12.75" x14ac:dyDescent="0.2">
      <c r="A87" s="11">
        <v>87</v>
      </c>
      <c r="B87" s="10" t="s">
        <v>516</v>
      </c>
      <c r="C87" s="10" t="s">
        <v>517</v>
      </c>
      <c r="D87" s="10" t="s">
        <v>419</v>
      </c>
      <c r="E87" s="12" t="s">
        <v>329</v>
      </c>
      <c r="F87" s="12" t="s">
        <v>329</v>
      </c>
    </row>
    <row r="88" spans="1:6" s="10" customFormat="1" ht="12.75" x14ac:dyDescent="0.2">
      <c r="A88" s="11">
        <v>88</v>
      </c>
      <c r="B88" s="10" t="s">
        <v>518</v>
      </c>
      <c r="C88" s="10" t="s">
        <v>519</v>
      </c>
      <c r="D88" s="10" t="s">
        <v>323</v>
      </c>
      <c r="E88" s="12" t="s">
        <v>324</v>
      </c>
      <c r="F88" s="10" t="s">
        <v>325</v>
      </c>
    </row>
    <row r="89" spans="1:6" s="10" customFormat="1" ht="12.75" x14ac:dyDescent="0.2">
      <c r="A89" s="11">
        <v>89</v>
      </c>
      <c r="B89" s="10" t="s">
        <v>520</v>
      </c>
      <c r="C89" s="10" t="s">
        <v>521</v>
      </c>
      <c r="D89" s="10" t="s">
        <v>379</v>
      </c>
      <c r="E89" s="12" t="s">
        <v>324</v>
      </c>
      <c r="F89" s="10" t="s">
        <v>325</v>
      </c>
    </row>
    <row r="90" spans="1:6" s="10" customFormat="1" ht="12.75" x14ac:dyDescent="0.2">
      <c r="A90" s="11">
        <v>90</v>
      </c>
      <c r="B90" s="10" t="s">
        <v>559</v>
      </c>
      <c r="C90" s="10" t="s">
        <v>560</v>
      </c>
      <c r="D90" s="10" t="s">
        <v>379</v>
      </c>
      <c r="E90" s="12" t="s">
        <v>324</v>
      </c>
      <c r="F90" s="10" t="s">
        <v>325</v>
      </c>
    </row>
    <row r="91" spans="1:6" s="10" customFormat="1" ht="12.75" x14ac:dyDescent="0.2">
      <c r="A91" s="11">
        <v>91</v>
      </c>
      <c r="B91" s="10" t="s">
        <v>522</v>
      </c>
      <c r="C91" s="10" t="s">
        <v>523</v>
      </c>
      <c r="D91" s="10" t="s">
        <v>419</v>
      </c>
      <c r="E91" s="12" t="s">
        <v>329</v>
      </c>
      <c r="F91" s="12" t="s">
        <v>329</v>
      </c>
    </row>
    <row r="92" spans="1:6" s="10" customFormat="1" ht="12.75" x14ac:dyDescent="0.2">
      <c r="A92" s="11">
        <v>92</v>
      </c>
      <c r="B92" s="10" t="s">
        <v>524</v>
      </c>
      <c r="C92" s="10" t="s">
        <v>525</v>
      </c>
      <c r="D92" s="10" t="s">
        <v>353</v>
      </c>
      <c r="E92" s="12" t="s">
        <v>342</v>
      </c>
      <c r="F92" s="10" t="s">
        <v>325</v>
      </c>
    </row>
    <row r="93" spans="1:6" s="10" customFormat="1" ht="12.75" x14ac:dyDescent="0.2">
      <c r="A93" s="11">
        <v>93</v>
      </c>
      <c r="B93" s="10" t="s">
        <v>526</v>
      </c>
      <c r="C93" s="10" t="s">
        <v>527</v>
      </c>
      <c r="D93" s="10" t="s">
        <v>341</v>
      </c>
      <c r="E93" s="12" t="s">
        <v>342</v>
      </c>
      <c r="F93" s="10" t="s">
        <v>325</v>
      </c>
    </row>
    <row r="94" spans="1:6" s="10" customFormat="1" ht="12.75" x14ac:dyDescent="0.2">
      <c r="A94" s="11">
        <v>94</v>
      </c>
      <c r="B94" s="10" t="s">
        <v>528</v>
      </c>
      <c r="C94" s="10" t="s">
        <v>529</v>
      </c>
      <c r="D94" s="10" t="s">
        <v>376</v>
      </c>
      <c r="E94" s="12" t="s">
        <v>362</v>
      </c>
      <c r="F94" s="12" t="s">
        <v>362</v>
      </c>
    </row>
    <row r="95" spans="1:6" s="10" customFormat="1" ht="12.75" x14ac:dyDescent="0.2">
      <c r="A95" s="11">
        <v>95</v>
      </c>
      <c r="B95" s="10" t="s">
        <v>530</v>
      </c>
      <c r="C95" s="10" t="s">
        <v>531</v>
      </c>
      <c r="D95" s="10" t="s">
        <v>328</v>
      </c>
      <c r="E95" s="12" t="s">
        <v>329</v>
      </c>
      <c r="F95" s="12" t="s">
        <v>329</v>
      </c>
    </row>
    <row r="96" spans="1:6" s="10" customFormat="1" ht="12.75" x14ac:dyDescent="0.2">
      <c r="A96" s="11">
        <v>96</v>
      </c>
      <c r="B96" s="10" t="s">
        <v>532</v>
      </c>
      <c r="C96" s="10" t="s">
        <v>533</v>
      </c>
      <c r="D96" s="10" t="s">
        <v>323</v>
      </c>
      <c r="E96" s="12" t="s">
        <v>324</v>
      </c>
      <c r="F96" s="10" t="s">
        <v>325</v>
      </c>
    </row>
    <row r="97" spans="1:6" s="10" customFormat="1" ht="12.75" x14ac:dyDescent="0.2">
      <c r="A97" s="11">
        <v>97</v>
      </c>
      <c r="B97" s="10" t="s">
        <v>534</v>
      </c>
      <c r="C97" s="10" t="s">
        <v>535</v>
      </c>
      <c r="D97" s="10" t="s">
        <v>476</v>
      </c>
      <c r="E97" s="12" t="s">
        <v>333</v>
      </c>
      <c r="F97" s="10" t="s">
        <v>325</v>
      </c>
    </row>
    <row r="98" spans="1:6" s="10" customFormat="1" ht="12.75" x14ac:dyDescent="0.2">
      <c r="A98" s="11">
        <v>98</v>
      </c>
      <c r="B98" s="10" t="s">
        <v>536</v>
      </c>
      <c r="C98" s="10" t="s">
        <v>537</v>
      </c>
      <c r="D98" s="10" t="s">
        <v>422</v>
      </c>
      <c r="E98" s="12" t="s">
        <v>362</v>
      </c>
      <c r="F98" s="12" t="s">
        <v>362</v>
      </c>
    </row>
    <row r="99" spans="1:6" s="10" customFormat="1" ht="12.75" x14ac:dyDescent="0.2">
      <c r="A99" s="11">
        <v>99</v>
      </c>
      <c r="B99" s="10" t="s">
        <v>538</v>
      </c>
      <c r="C99" s="10" t="s">
        <v>539</v>
      </c>
      <c r="D99" s="10" t="s">
        <v>361</v>
      </c>
      <c r="E99" s="12" t="s">
        <v>362</v>
      </c>
      <c r="F99" s="12" t="s">
        <v>362</v>
      </c>
    </row>
    <row r="100" spans="1:6" s="10" customFormat="1" ht="12.75" x14ac:dyDescent="0.2">
      <c r="A100" s="11">
        <v>100</v>
      </c>
      <c r="B100" s="10" t="s">
        <v>540</v>
      </c>
      <c r="C100" s="10" t="s">
        <v>541</v>
      </c>
      <c r="D100" s="10" t="s">
        <v>422</v>
      </c>
      <c r="E100" s="12" t="s">
        <v>362</v>
      </c>
      <c r="F100" s="12" t="s">
        <v>362</v>
      </c>
    </row>
    <row r="101" spans="1:6" s="10" customFormat="1" ht="12.75" x14ac:dyDescent="0.2">
      <c r="A101" s="11">
        <v>101</v>
      </c>
      <c r="B101" s="10" t="s">
        <v>542</v>
      </c>
      <c r="C101" s="10" t="s">
        <v>543</v>
      </c>
      <c r="D101" s="10" t="s">
        <v>356</v>
      </c>
      <c r="E101" s="12" t="s">
        <v>329</v>
      </c>
      <c r="F101" s="12" t="s">
        <v>329</v>
      </c>
    </row>
    <row r="102" spans="1:6" s="10" customFormat="1" ht="12.75" x14ac:dyDescent="0.2">
      <c r="A102" s="11">
        <v>102</v>
      </c>
      <c r="B102" s="10" t="s">
        <v>544</v>
      </c>
      <c r="C102" s="10" t="s">
        <v>545</v>
      </c>
      <c r="D102" s="10" t="s">
        <v>328</v>
      </c>
      <c r="E102" s="12" t="s">
        <v>329</v>
      </c>
      <c r="F102" s="12" t="s">
        <v>329</v>
      </c>
    </row>
    <row r="103" spans="1:6" s="10" customFormat="1" ht="12.75" x14ac:dyDescent="0.2">
      <c r="A103" s="11">
        <v>103</v>
      </c>
      <c r="B103" s="10" t="s">
        <v>546</v>
      </c>
      <c r="C103" s="10" t="s">
        <v>547</v>
      </c>
      <c r="D103" s="10" t="s">
        <v>328</v>
      </c>
      <c r="E103" s="12" t="s">
        <v>329</v>
      </c>
      <c r="F103" s="12" t="s">
        <v>329</v>
      </c>
    </row>
    <row r="104" spans="1:6" s="10" customFormat="1" ht="12.75" x14ac:dyDescent="0.2">
      <c r="A104" s="11">
        <v>104</v>
      </c>
      <c r="B104" s="10" t="s">
        <v>548</v>
      </c>
      <c r="C104" s="10" t="s">
        <v>549</v>
      </c>
      <c r="D104" s="10" t="s">
        <v>361</v>
      </c>
      <c r="E104" s="12" t="s">
        <v>362</v>
      </c>
      <c r="F104" s="12" t="s">
        <v>362</v>
      </c>
    </row>
    <row r="105" spans="1:6" s="10" customFormat="1" ht="12.75" x14ac:dyDescent="0.2">
      <c r="A105" s="11">
        <v>105</v>
      </c>
      <c r="B105" s="10" t="s">
        <v>550</v>
      </c>
      <c r="C105" s="10" t="s">
        <v>551</v>
      </c>
      <c r="D105" s="10" t="s">
        <v>361</v>
      </c>
      <c r="E105" s="12" t="s">
        <v>362</v>
      </c>
      <c r="F105" s="12" t="s">
        <v>362</v>
      </c>
    </row>
    <row r="106" spans="1:6" s="10" customFormat="1" ht="12.75" x14ac:dyDescent="0.2">
      <c r="A106" s="11">
        <v>106</v>
      </c>
      <c r="B106" s="10" t="s">
        <v>552</v>
      </c>
      <c r="C106" s="10" t="s">
        <v>553</v>
      </c>
      <c r="D106" s="10" t="s">
        <v>361</v>
      </c>
      <c r="E106" s="12" t="s">
        <v>362</v>
      </c>
      <c r="F106" s="12" t="s">
        <v>362</v>
      </c>
    </row>
    <row r="107" spans="1:6" s="10" customFormat="1" ht="12.75" x14ac:dyDescent="0.2">
      <c r="A107" s="11">
        <v>107</v>
      </c>
      <c r="B107" s="10" t="s">
        <v>554</v>
      </c>
      <c r="C107" s="10" t="s">
        <v>555</v>
      </c>
      <c r="D107" s="10" t="s">
        <v>416</v>
      </c>
      <c r="E107" s="12" t="s">
        <v>333</v>
      </c>
      <c r="F107" s="10" t="s">
        <v>325</v>
      </c>
    </row>
    <row r="108" spans="1:6" s="10" customFormat="1" ht="12.75" x14ac:dyDescent="0.2">
      <c r="A108" s="11">
        <v>108</v>
      </c>
      <c r="B108" s="10" t="s">
        <v>556</v>
      </c>
      <c r="C108" s="10" t="s">
        <v>557</v>
      </c>
      <c r="D108" s="10" t="s">
        <v>397</v>
      </c>
      <c r="E108" s="12" t="s">
        <v>342</v>
      </c>
      <c r="F108" s="10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3D7ECF6350C3458F5EB8E2BECC0583" ma:contentTypeVersion="2" ma:contentTypeDescription="Creare un nuovo documento." ma:contentTypeScope="" ma:versionID="ff81740e1bc454247d8182e5edd16781">
  <xsd:schema xmlns:xsd="http://www.w3.org/2001/XMLSchema" xmlns:xs="http://www.w3.org/2001/XMLSchema" xmlns:p="http://schemas.microsoft.com/office/2006/metadata/properties" xmlns:ns3="3a153c22-2e0c-4f20-8f45-c4d29e106baf" targetNamespace="http://schemas.microsoft.com/office/2006/metadata/properties" ma:root="true" ma:fieldsID="92e451b1240bcadf964cc0b28f746495" ns3:_="">
    <xsd:import namespace="3a153c22-2e0c-4f20-8f45-c4d29e1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53c22-2e0c-4f20-8f45-c4d29e106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394C8-E55A-4702-8931-385442CA183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a153c22-2e0c-4f20-8f45-c4d29e106baf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C8E197-FC00-4893-8BA4-8361ABB7C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153c22-2e0c-4f20-8f45-c4d29e1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I. informazioni generali</vt:lpstr>
      <vt:lpstr>II. questionario nazionale</vt:lpstr>
      <vt:lpstr>III. Gomma Plastica Cavi  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'I. informazioni generali'!Area_stampa</vt:lpstr>
      <vt:lpstr>'II. questionario nazionale'!Area_stampa</vt:lpstr>
      <vt:lpstr>ccnl!Titoli_stampa</vt:lpstr>
      <vt:lpstr>'I. informazioni generali'!Titoli_stampa</vt:lpstr>
      <vt:lpstr>'II. questionario nazionale'!Titoli_stampa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Rosalba Carboni</cp:lastModifiedBy>
  <cp:lastPrinted>2023-03-10T14:46:44Z</cp:lastPrinted>
  <dcterms:created xsi:type="dcterms:W3CDTF">2018-02-13T10:01:45Z</dcterms:created>
  <dcterms:modified xsi:type="dcterms:W3CDTF">2023-03-16T14:55:18Z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0x010100633D7ECF6350C3458F5EB8E2BECC0583</vt:lpwstr>
  </property>
</Properties>
</file>